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01.07.2022" sheetId="4" r:id="rId1"/>
    <sheet name="01.07.2021" sheetId="3" r:id="rId2"/>
  </sheets>
  <definedNames>
    <definedName name="_xlnm.Print_Titles" localSheetId="1">'01.07.2021'!$A:$B,'01.07.2021'!$6:$9</definedName>
    <definedName name="_xlnm.Print_Titles" localSheetId="0">'01.07.2022'!$A:$B,'01.07.2022'!$6:$9</definedName>
    <definedName name="_xlnm.Print_Area" localSheetId="1">'01.07.2021'!$A$6:$D$57</definedName>
    <definedName name="_xlnm.Print_Area" localSheetId="0">'01.07.2022'!$A$6:$D$57</definedName>
  </definedNames>
  <calcPr calcId="145621"/>
</workbook>
</file>

<file path=xl/calcChain.xml><?xml version="1.0" encoding="utf-8"?>
<calcChain xmlns="http://schemas.openxmlformats.org/spreadsheetml/2006/main">
  <c r="C19" i="4" l="1"/>
  <c r="D19" i="4"/>
  <c r="M17" i="4"/>
  <c r="P39" i="4"/>
  <c r="N17" i="4" l="1"/>
  <c r="D59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C45" i="4"/>
  <c r="D44" i="4"/>
  <c r="C44" i="4"/>
  <c r="D43" i="4"/>
  <c r="C43" i="4"/>
  <c r="D42" i="4"/>
  <c r="C42" i="4"/>
  <c r="D41" i="4"/>
  <c r="C41" i="4"/>
  <c r="D40" i="4"/>
  <c r="C40" i="4"/>
  <c r="X39" i="4"/>
  <c r="X57" i="4" s="1"/>
  <c r="W39" i="4"/>
  <c r="W57" i="4" s="1"/>
  <c r="V39" i="4"/>
  <c r="V57" i="4" s="1"/>
  <c r="U39" i="4"/>
  <c r="U57" i="4" s="1"/>
  <c r="T39" i="4"/>
  <c r="T57" i="4" s="1"/>
  <c r="S39" i="4"/>
  <c r="S57" i="4" s="1"/>
  <c r="R39" i="4"/>
  <c r="R57" i="4" s="1"/>
  <c r="Q39" i="4"/>
  <c r="Q57" i="4" s="1"/>
  <c r="O39" i="4"/>
  <c r="N39" i="4"/>
  <c r="M39" i="4"/>
  <c r="M57" i="4" s="1"/>
  <c r="L39" i="4"/>
  <c r="K39" i="4"/>
  <c r="J39" i="4"/>
  <c r="J57" i="4" s="1"/>
  <c r="I39" i="4"/>
  <c r="I57" i="4" s="1"/>
  <c r="H39" i="4"/>
  <c r="G39" i="4"/>
  <c r="F39" i="4"/>
  <c r="E39" i="4"/>
  <c r="C39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X29" i="4"/>
  <c r="W29" i="4"/>
  <c r="V29" i="4"/>
  <c r="U29" i="4"/>
  <c r="T29" i="4"/>
  <c r="S29" i="4"/>
  <c r="R29" i="4"/>
  <c r="Q29" i="4"/>
  <c r="P29" i="4"/>
  <c r="P57" i="4" s="1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D28" i="4"/>
  <c r="C28" i="4"/>
  <c r="D27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C57" i="4" s="1"/>
  <c r="D22" i="4"/>
  <c r="C22" i="4"/>
  <c r="D21" i="4"/>
  <c r="C21" i="4"/>
  <c r="D20" i="4"/>
  <c r="C20" i="4"/>
  <c r="D18" i="4"/>
  <c r="C18" i="4"/>
  <c r="X17" i="4"/>
  <c r="X60" i="4" s="1"/>
  <c r="W17" i="4"/>
  <c r="W60" i="4" s="1"/>
  <c r="V17" i="4"/>
  <c r="V60" i="4" s="1"/>
  <c r="U17" i="4"/>
  <c r="U60" i="4" s="1"/>
  <c r="T17" i="4"/>
  <c r="T60" i="4" s="1"/>
  <c r="S17" i="4"/>
  <c r="S60" i="4" s="1"/>
  <c r="R17" i="4"/>
  <c r="R60" i="4" s="1"/>
  <c r="Q17" i="4"/>
  <c r="Q60" i="4" s="1"/>
  <c r="P17" i="4"/>
  <c r="O17" i="4"/>
  <c r="L17" i="4"/>
  <c r="K17" i="4"/>
  <c r="J17" i="4"/>
  <c r="J60" i="4" s="1"/>
  <c r="I17" i="4"/>
  <c r="I60" i="4" s="1"/>
  <c r="H17" i="4"/>
  <c r="G17" i="4"/>
  <c r="F17" i="4"/>
  <c r="E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C17" i="4" l="1"/>
  <c r="L60" i="4"/>
  <c r="L57" i="4"/>
  <c r="G57" i="4"/>
  <c r="G60" i="4" s="1"/>
  <c r="D39" i="4"/>
  <c r="D57" i="4" s="1"/>
  <c r="P60" i="4"/>
  <c r="O57" i="4"/>
  <c r="O60" i="4" s="1"/>
  <c r="N57" i="4"/>
  <c r="N60" i="4" s="1"/>
  <c r="M60" i="4"/>
  <c r="K57" i="4"/>
  <c r="K60" i="4" s="1"/>
  <c r="H57" i="4"/>
  <c r="H60" i="4" s="1"/>
  <c r="F57" i="4"/>
  <c r="F60" i="4" s="1"/>
  <c r="D17" i="4"/>
  <c r="E57" i="4"/>
  <c r="E60" i="4" s="1"/>
  <c r="M17" i="3"/>
  <c r="C49" i="3"/>
  <c r="C60" i="4" l="1"/>
  <c r="C12" i="3"/>
  <c r="H39" i="3"/>
  <c r="H57" i="3" s="1"/>
  <c r="G39" i="3"/>
  <c r="G57" i="3" s="1"/>
  <c r="C18" i="3" l="1"/>
  <c r="C19" i="3"/>
  <c r="D59" i="3"/>
  <c r="D58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X39" i="3"/>
  <c r="X57" i="3" s="1"/>
  <c r="W39" i="3"/>
  <c r="W57" i="3" s="1"/>
  <c r="V39" i="3"/>
  <c r="V57" i="3" s="1"/>
  <c r="U39" i="3"/>
  <c r="U57" i="3" s="1"/>
  <c r="T39" i="3"/>
  <c r="T57" i="3" s="1"/>
  <c r="S39" i="3"/>
  <c r="S57" i="3" s="1"/>
  <c r="R39" i="3"/>
  <c r="R57" i="3" s="1"/>
  <c r="Q39" i="3"/>
  <c r="Q57" i="3" s="1"/>
  <c r="P39" i="3"/>
  <c r="O39" i="3"/>
  <c r="N39" i="3"/>
  <c r="M39" i="3"/>
  <c r="L39" i="3"/>
  <c r="L57" i="3" s="1"/>
  <c r="K39" i="3"/>
  <c r="K57" i="3" s="1"/>
  <c r="J39" i="3"/>
  <c r="J57" i="3" s="1"/>
  <c r="I39" i="3"/>
  <c r="I57" i="3" s="1"/>
  <c r="F39" i="3"/>
  <c r="E39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D28" i="3"/>
  <c r="C28" i="3"/>
  <c r="D27" i="3"/>
  <c r="C27" i="3"/>
  <c r="D26" i="3"/>
  <c r="C26" i="3"/>
  <c r="D25" i="3"/>
  <c r="C25" i="3"/>
  <c r="D24" i="3"/>
  <c r="C24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D22" i="3"/>
  <c r="C22" i="3"/>
  <c r="D21" i="3"/>
  <c r="C21" i="3"/>
  <c r="D20" i="3"/>
  <c r="C20" i="3"/>
  <c r="D19" i="3"/>
  <c r="D18" i="3"/>
  <c r="X17" i="3"/>
  <c r="X60" i="3" s="1"/>
  <c r="W17" i="3"/>
  <c r="W60" i="3" s="1"/>
  <c r="V17" i="3"/>
  <c r="V60" i="3" s="1"/>
  <c r="U17" i="3"/>
  <c r="U60" i="3" s="1"/>
  <c r="T17" i="3"/>
  <c r="S17" i="3"/>
  <c r="R17" i="3"/>
  <c r="R60" i="3" s="1"/>
  <c r="Q17" i="3"/>
  <c r="Q60" i="3" s="1"/>
  <c r="P17" i="3"/>
  <c r="O17" i="3"/>
  <c r="N17" i="3"/>
  <c r="L17" i="3"/>
  <c r="K17" i="3"/>
  <c r="J17" i="3"/>
  <c r="J60" i="3" s="1"/>
  <c r="I17" i="3"/>
  <c r="I60" i="3" s="1"/>
  <c r="H17" i="3"/>
  <c r="G17" i="3"/>
  <c r="F17" i="3"/>
  <c r="E17" i="3"/>
  <c r="D16" i="3"/>
  <c r="C16" i="3"/>
  <c r="D15" i="3"/>
  <c r="C15" i="3"/>
  <c r="D14" i="3"/>
  <c r="C14" i="3"/>
  <c r="D13" i="3"/>
  <c r="C13" i="3"/>
  <c r="D12" i="3"/>
  <c r="D11" i="3"/>
  <c r="C11" i="3"/>
  <c r="D10" i="3"/>
  <c r="C10" i="3"/>
  <c r="S60" i="3" l="1"/>
  <c r="D17" i="3"/>
  <c r="K60" i="3"/>
  <c r="L60" i="3"/>
  <c r="H60" i="3"/>
  <c r="G60" i="3"/>
  <c r="T60" i="3"/>
  <c r="C17" i="3"/>
  <c r="P57" i="3"/>
  <c r="P60" i="3" s="1"/>
  <c r="C23" i="3"/>
  <c r="O57" i="3"/>
  <c r="O60" i="3" s="1"/>
  <c r="N57" i="3"/>
  <c r="M57" i="3"/>
  <c r="M60" i="3" s="1"/>
  <c r="N60" i="3"/>
  <c r="F57" i="3"/>
  <c r="F60" i="3" s="1"/>
  <c r="E57" i="3"/>
  <c r="E60" i="3" s="1"/>
  <c r="D57" i="3" l="1"/>
  <c r="D60" i="3" s="1"/>
  <c r="C57" i="3"/>
  <c r="C60" i="3" s="1"/>
  <c r="D58" i="4"/>
  <c r="D60" i="4"/>
</calcChain>
</file>

<file path=xl/sharedStrings.xml><?xml version="1.0" encoding="utf-8"?>
<sst xmlns="http://schemas.openxmlformats.org/spreadsheetml/2006/main" count="250" uniqueCount="110">
  <si>
    <t>Наименование видов деятельности / наименование расходов</t>
  </si>
  <si>
    <t>субсидия на иные цели</t>
  </si>
  <si>
    <t>субсидия на выполнение муниципального задания</t>
  </si>
  <si>
    <t>в том числе</t>
  </si>
  <si>
    <t>№ п/п</t>
  </si>
  <si>
    <t>Отопление, горячее водоснабжение</t>
  </si>
  <si>
    <t>Электроэнергия</t>
  </si>
  <si>
    <t>Водоснабжение с учетом очистки сточных вод</t>
  </si>
  <si>
    <t>ремонт оборудования и инвентаря</t>
  </si>
  <si>
    <t>мероприятия по подготовке к отопительному сезону</t>
  </si>
  <si>
    <t>мероприятия по пожарной и охранной сигнализаций</t>
  </si>
  <si>
    <t>вывоз ТБО</t>
  </si>
  <si>
    <t>уборка помещений</t>
  </si>
  <si>
    <t>расходы на лицензию и обслуживание компьютерных программ</t>
  </si>
  <si>
    <t>услуги охраны</t>
  </si>
  <si>
    <t>обучение сотрудников</t>
  </si>
  <si>
    <t>расходы по договорам ГПХ</t>
  </si>
  <si>
    <t>разработка проектно-сметной документации</t>
  </si>
  <si>
    <t>ИТОГО доходов</t>
  </si>
  <si>
    <t>ИТОГО расходов</t>
  </si>
  <si>
    <t>Остатки на начало года</t>
  </si>
  <si>
    <t xml:space="preserve">Всего </t>
  </si>
  <si>
    <t>тех обслуживание и ремонт автотранспорта</t>
  </si>
  <si>
    <t>Исполнение</t>
  </si>
  <si>
    <t>Дошкольное образование</t>
  </si>
  <si>
    <t>Общее образование</t>
  </si>
  <si>
    <t>Дополнительное образование</t>
  </si>
  <si>
    <t>Организация профессиональной подготовки, переподготовки, повышения квалификации кадров</t>
  </si>
  <si>
    <t xml:space="preserve">Организация поставки продуктов питания в образовательные учреждения </t>
  </si>
  <si>
    <t>наименование учреждения</t>
  </si>
  <si>
    <t>тыс. руб. с одним десятичным знаком</t>
  </si>
  <si>
    <t>текущий ремонт помещений, здании, сооружений</t>
  </si>
  <si>
    <t>капитальный ремонт помещений, зданий, сооружений</t>
  </si>
  <si>
    <t>Просроченная дебиторская задолженность</t>
  </si>
  <si>
    <t>14</t>
  </si>
  <si>
    <t>10</t>
  </si>
  <si>
    <t>13</t>
  </si>
  <si>
    <t>16.1</t>
  </si>
  <si>
    <t>Налоги за счет доходов</t>
  </si>
  <si>
    <t>Оплата труда (КОСГУ 211)</t>
  </si>
  <si>
    <t>Начисления на выплаты по оплате труда (КОСГУ 213)</t>
  </si>
  <si>
    <t>Прочие выплаты (КОСГУ 212, 214)</t>
  </si>
  <si>
    <t>Услуги связи (КОСГУ 221)</t>
  </si>
  <si>
    <t>Транспортные услуги (КОСГУ 222)</t>
  </si>
  <si>
    <t>Коммунальные услуги (КОСГУ 223), в т.ч.:</t>
  </si>
  <si>
    <t>6.1.</t>
  </si>
  <si>
    <t>6.2.</t>
  </si>
  <si>
    <t>6.3.</t>
  </si>
  <si>
    <t>6.4.</t>
  </si>
  <si>
    <t>Обращение с твердыми коммунальными отходами</t>
  </si>
  <si>
    <t>Арендная плата за пользованием имуществом (КОСГУ 224)</t>
  </si>
  <si>
    <t>Услуги по содержанию имущества (КОСГУ 225), в т.ч.: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</si>
  <si>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</si>
  <si>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</si>
  <si>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</si>
  <si>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</si>
  <si>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</si>
  <si>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</si>
  <si>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</si>
  <si>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</si>
  <si>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</si>
  <si>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Прочие услуги, работы (КОСГУ 226), в т.ч.:</t>
  </si>
  <si>
    <t>9.1</t>
  </si>
  <si>
    <t>9.2</t>
  </si>
  <si>
    <t>9.3</t>
  </si>
  <si>
    <t>9.4</t>
  </si>
  <si>
    <t>9.5</t>
  </si>
  <si>
    <t>9.6</t>
  </si>
  <si>
    <t>Страхование (КОСГУ 227)</t>
  </si>
  <si>
    <t>11</t>
  </si>
  <si>
    <t>Услуги, работы для целей капитальных вложений (КОСГУ 228)</t>
  </si>
  <si>
    <t>12</t>
  </si>
  <si>
    <t>Арендная плата за пользование земельными участками и другими обособлен. природным ресурсами (КОСГУ 229)</t>
  </si>
  <si>
    <t>Социальное обеспечение (социальные пособия и компенсации персоналу в денежной форме, пенсии, пособия) (КОСГУ 266)</t>
  </si>
  <si>
    <t xml:space="preserve">Прочие расходы (291-297), в т. ч.: </t>
  </si>
  <si>
    <t>14.1</t>
  </si>
  <si>
    <t>Увеличение стоимости основных средств, нематериальных активов (КОСГУ 310, 320)</t>
  </si>
  <si>
    <t>Увеличение стоимости материальных активов (КОСГУ 341-349), из них:</t>
  </si>
  <si>
    <t>16.2</t>
  </si>
  <si>
    <t>17</t>
  </si>
  <si>
    <t>Возврат субсидий прошлых лет в бюджет</t>
  </si>
  <si>
    <t>Возврат дебиторской задолжености прошлых лет</t>
  </si>
  <si>
    <t>Просроченная кредиторская задолженность</t>
  </si>
  <si>
    <t>Другое</t>
  </si>
  <si>
    <t>Налоги (земельный КВР 851)</t>
  </si>
  <si>
    <t>Питание (КОСГУ 342)</t>
  </si>
  <si>
    <t>ГСМ (КОСГУ 343)</t>
  </si>
  <si>
    <t>Предупредительные меры доходы (КОСГУ 134)</t>
  </si>
  <si>
    <t>Предупредительные меры расходы</t>
  </si>
  <si>
    <t>В том числе:</t>
  </si>
  <si>
    <t>средства от оказания платных услуг (03)</t>
  </si>
  <si>
    <t>безвозмездные поступления (7, 8, 12)</t>
  </si>
  <si>
    <t>средства от сдачи помещений в аренду (14)</t>
  </si>
  <si>
    <t>средства от возмещения коммунальных услуг (10)</t>
  </si>
  <si>
    <t>родительская плата (04)</t>
  </si>
  <si>
    <t>доходы от собственности (13)</t>
  </si>
  <si>
    <t>прочие доходы (5, 6, 9,11, 16, 17)</t>
  </si>
  <si>
    <t>от компенсации затрат (15)</t>
  </si>
  <si>
    <t>Пособия по социальной помощи населению в натуральной форме (КВР 321 КОСГУ 263)</t>
  </si>
  <si>
    <t>МБОУ "Средняя общеобразовательная школа № 9"</t>
  </si>
  <si>
    <t>Анализ исполнения плана финансово-хозяйственной деятельности бюджетных и автономных учреждений за 2021год</t>
  </si>
  <si>
    <t>по состоянию на 01 января 2022 года</t>
  </si>
  <si>
    <t>Остатки на 01.01.2022</t>
  </si>
  <si>
    <t>План на 2021 год</t>
  </si>
  <si>
    <t>План на 2021год</t>
  </si>
  <si>
    <t>План на 2022год</t>
  </si>
  <si>
    <t>План на 2022 год</t>
  </si>
  <si>
    <t>Анализ исполнения плана финансово-хозяйственной деятельности бюджетных и автономных учреждений за 2022год</t>
  </si>
  <si>
    <t>по состоянию на 01 января 2023 года</t>
  </si>
  <si>
    <t>Остатки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</si>
</sst>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 wrapText="1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65" fontId="9" fillId="0" borderId="1" xfId="0" applyNumberFormat="1" applyFont="1" applyBorder="1"/>
    <xf numFmtId="165" fontId="9" fillId="3" borderId="1" xfId="0" applyNumberFormat="1" applyFont="1" applyFill="1" applyBorder="1"/>
    <xf numFmtId="0" fontId="10" fillId="0" borderId="1" xfId="0" applyFont="1" applyBorder="1" applyAlignment="1">
      <alignment horizontal="left" wrapText="1"/>
    </xf>
    <xf numFmtId="165" fontId="10" fillId="0" borderId="1" xfId="0" applyNumberFormat="1" applyFont="1" applyBorder="1"/>
    <xf numFmtId="165" fontId="9" fillId="0" borderId="1" xfId="0" applyNumberFormat="1" applyFont="1" applyFill="1" applyBorder="1"/>
    <xf numFmtId="0" fontId="11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left" wrapText="1"/>
    </xf>
    <xf numFmtId="165" fontId="11" fillId="0" borderId="1" xfId="0" applyNumberFormat="1" applyFont="1" applyBorder="1"/>
    <xf numFmtId="165" fontId="11" fillId="0" borderId="1" xfId="0" applyNumberFormat="1" applyFont="1" applyFill="1" applyBorder="1"/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165" fontId="12" fillId="0" borderId="1" xfId="0" applyNumberFormat="1" applyFont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165" fontId="10" fillId="2" borderId="1" xfId="0" applyNumberFormat="1" applyFont="1" applyFill="1" applyBorder="1"/>
    <xf numFmtId="165" fontId="10" fillId="3" borderId="1" xfId="0" applyNumberFormat="1" applyFont="1" applyFill="1" applyBorder="1"/>
    <xf numFmtId="0" fontId="10" fillId="0" borderId="3" xfId="0" applyFont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165" fontId="10" fillId="4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164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>
      <alignment horizontal="right"/>
    </xf>
    <xf numFmtId="165" fontId="9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/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/>
    <xf numFmtId="164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8" fillId="0" borderId="2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5"/>
  <sheetViews>
    <sheetView tabSelected="1"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5" sqref="I15"/>
    </sheetView>
  </sheetViews>
  <sheetFormatPr defaultColWidth="9.109375" defaultRowHeight="13.8" x14ac:dyDescent="0.25"/>
  <cols>
    <col min="1" max="1" width="6.5546875" style="10" customWidth="1"/>
    <col min="2" max="2" width="46" style="10" customWidth="1"/>
    <col min="3" max="3" width="17.44140625" style="10" customWidth="1"/>
    <col min="4" max="4" width="17.33203125" style="10" customWidth="1"/>
    <col min="5" max="5" width="18.5546875" style="88" customWidth="1"/>
    <col min="6" max="6" width="18.5546875" style="73" customWidth="1"/>
    <col min="7" max="7" width="17.5546875" style="88" customWidth="1"/>
    <col min="8" max="8" width="18" style="88" customWidth="1"/>
    <col min="9" max="9" width="18" style="10" customWidth="1"/>
    <col min="10" max="10" width="18.6640625" style="10" customWidth="1"/>
    <col min="11" max="11" width="19.33203125" style="73" customWidth="1"/>
    <col min="12" max="12" width="18" style="10" customWidth="1"/>
    <col min="13" max="13" width="18" style="73" customWidth="1"/>
    <col min="14" max="14" width="17.6640625" style="10" customWidth="1"/>
    <col min="15" max="15" width="15.6640625" style="73" customWidth="1"/>
    <col min="16" max="18" width="15.6640625" style="10" customWidth="1"/>
    <col min="19" max="19" width="15.6640625" style="10" bestFit="1" customWidth="1"/>
    <col min="20" max="20" width="15.5546875" style="10" customWidth="1"/>
    <col min="21" max="21" width="15.6640625" style="10" bestFit="1" customWidth="1"/>
    <col min="22" max="22" width="15.5546875" style="10" customWidth="1"/>
    <col min="23" max="24" width="15.6640625" style="10" customWidth="1"/>
    <col min="25" max="16384" width="9.109375" style="10"/>
  </cols>
  <sheetData>
    <row r="1" spans="1:32" ht="16.8" x14ac:dyDescent="0.3">
      <c r="B1" s="3"/>
      <c r="C1" s="90" t="s">
        <v>107</v>
      </c>
      <c r="D1" s="90"/>
      <c r="E1" s="90"/>
      <c r="F1" s="90"/>
      <c r="G1" s="90"/>
      <c r="H1" s="90"/>
      <c r="I1" s="90"/>
      <c r="J1" s="90"/>
      <c r="K1" s="90"/>
      <c r="L1" s="90"/>
      <c r="M1" s="77"/>
      <c r="N1" s="3"/>
      <c r="O1" s="75"/>
      <c r="P1" s="3"/>
      <c r="Q1" s="3"/>
      <c r="R1" s="3"/>
      <c r="S1" s="3"/>
      <c r="T1" s="3"/>
      <c r="U1" s="3"/>
      <c r="V1" s="3"/>
      <c r="W1" s="3"/>
      <c r="X1" s="3"/>
    </row>
    <row r="2" spans="1:32" ht="16.8" x14ac:dyDescent="0.3">
      <c r="B2" s="3"/>
      <c r="C2" s="90" t="s">
        <v>108</v>
      </c>
      <c r="D2" s="90"/>
      <c r="E2" s="90"/>
      <c r="F2" s="90"/>
      <c r="G2" s="90"/>
      <c r="H2" s="90"/>
      <c r="I2" s="90"/>
      <c r="J2" s="90"/>
      <c r="K2" s="90"/>
      <c r="L2" s="90"/>
      <c r="M2" s="77"/>
      <c r="N2" s="16"/>
      <c r="O2" s="77"/>
      <c r="P2" s="16"/>
      <c r="Q2" s="16"/>
      <c r="R2" s="16"/>
      <c r="S2" s="16"/>
      <c r="T2" s="16"/>
      <c r="U2" s="16"/>
      <c r="V2" s="16"/>
      <c r="W2" s="16"/>
      <c r="X2" s="16"/>
    </row>
    <row r="3" spans="1:32" ht="16.8" x14ac:dyDescent="0.3">
      <c r="A3" s="3"/>
      <c r="B3" s="3"/>
      <c r="C3" s="91" t="s">
        <v>99</v>
      </c>
      <c r="D3" s="91"/>
      <c r="E3" s="91"/>
      <c r="F3" s="91"/>
      <c r="G3" s="91"/>
      <c r="H3" s="91"/>
      <c r="I3" s="91"/>
      <c r="J3" s="91"/>
      <c r="K3" s="91"/>
      <c r="L3" s="91"/>
      <c r="M3" s="110"/>
      <c r="N3" s="9"/>
      <c r="O3" s="76"/>
      <c r="P3" s="4"/>
      <c r="Q3" s="3"/>
      <c r="R3" s="3"/>
      <c r="S3" s="3"/>
      <c r="T3" s="3"/>
      <c r="U3" s="3"/>
      <c r="V3" s="3"/>
      <c r="W3" s="3"/>
      <c r="X3" s="3"/>
    </row>
    <row r="4" spans="1:32" ht="15" customHeight="1" x14ac:dyDescent="0.25">
      <c r="B4" s="8"/>
      <c r="C4" s="92" t="s">
        <v>29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78"/>
      <c r="P4" s="8"/>
      <c r="Q4" s="8"/>
      <c r="R4" s="8"/>
      <c r="S4" s="8"/>
      <c r="T4" s="8"/>
      <c r="U4" s="8"/>
      <c r="V4" s="8"/>
      <c r="W4" s="8"/>
      <c r="X4" s="8"/>
    </row>
    <row r="5" spans="1:32" x14ac:dyDescent="0.25">
      <c r="C5" s="12"/>
      <c r="D5" s="12"/>
      <c r="E5" s="79"/>
      <c r="F5" s="66"/>
      <c r="G5" s="79"/>
      <c r="H5" s="79"/>
      <c r="I5" s="12"/>
      <c r="J5" s="12"/>
      <c r="K5" s="66"/>
      <c r="L5" s="93"/>
      <c r="M5" s="93"/>
      <c r="N5" s="93"/>
      <c r="X5" s="13" t="s">
        <v>30</v>
      </c>
    </row>
    <row r="6" spans="1:32" x14ac:dyDescent="0.25">
      <c r="A6" s="97" t="s">
        <v>4</v>
      </c>
      <c r="B6" s="97" t="s">
        <v>0</v>
      </c>
      <c r="C6" s="97" t="s">
        <v>21</v>
      </c>
      <c r="D6" s="97"/>
      <c r="E6" s="98" t="s">
        <v>3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32" ht="37.5" customHeight="1" x14ac:dyDescent="0.25">
      <c r="A7" s="97"/>
      <c r="B7" s="97"/>
      <c r="C7" s="97" t="s">
        <v>106</v>
      </c>
      <c r="D7" s="97" t="s">
        <v>23</v>
      </c>
      <c r="E7" s="97" t="s">
        <v>2</v>
      </c>
      <c r="F7" s="97"/>
      <c r="G7" s="106" t="s">
        <v>1</v>
      </c>
      <c r="H7" s="106"/>
      <c r="I7" s="94" t="s">
        <v>90</v>
      </c>
      <c r="J7" s="94"/>
      <c r="K7" s="94" t="s">
        <v>91</v>
      </c>
      <c r="L7" s="94"/>
      <c r="M7" s="94" t="s">
        <v>92</v>
      </c>
      <c r="N7" s="94"/>
      <c r="O7" s="94" t="s">
        <v>93</v>
      </c>
      <c r="P7" s="94"/>
      <c r="Q7" s="94" t="s">
        <v>94</v>
      </c>
      <c r="R7" s="94"/>
      <c r="S7" s="100" t="s">
        <v>97</v>
      </c>
      <c r="T7" s="101"/>
      <c r="U7" s="94" t="s">
        <v>95</v>
      </c>
      <c r="V7" s="94"/>
      <c r="W7" s="94" t="s">
        <v>96</v>
      </c>
      <c r="X7" s="94"/>
      <c r="Y7" s="1"/>
      <c r="Z7" s="1"/>
      <c r="AA7" s="1"/>
      <c r="AB7" s="1"/>
      <c r="AC7" s="1"/>
      <c r="AD7" s="1"/>
      <c r="AE7" s="1"/>
      <c r="AF7" s="1"/>
    </row>
    <row r="8" spans="1:32" ht="27.6" x14ac:dyDescent="0.25">
      <c r="A8" s="97"/>
      <c r="B8" s="97"/>
      <c r="C8" s="97"/>
      <c r="D8" s="97"/>
      <c r="E8" s="80" t="s">
        <v>105</v>
      </c>
      <c r="F8" s="67" t="s">
        <v>23</v>
      </c>
      <c r="G8" s="80" t="s">
        <v>106</v>
      </c>
      <c r="H8" s="80" t="s">
        <v>23</v>
      </c>
      <c r="I8" s="64" t="s">
        <v>106</v>
      </c>
      <c r="J8" s="64" t="s">
        <v>23</v>
      </c>
      <c r="K8" s="67" t="s">
        <v>106</v>
      </c>
      <c r="L8" s="64" t="s">
        <v>23</v>
      </c>
      <c r="M8" s="67" t="s">
        <v>106</v>
      </c>
      <c r="N8" s="64" t="s">
        <v>23</v>
      </c>
      <c r="O8" s="67" t="s">
        <v>106</v>
      </c>
      <c r="P8" s="64" t="s">
        <v>23</v>
      </c>
      <c r="Q8" s="64" t="s">
        <v>106</v>
      </c>
      <c r="R8" s="64" t="s">
        <v>23</v>
      </c>
      <c r="S8" s="64" t="s">
        <v>106</v>
      </c>
      <c r="T8" s="64" t="s">
        <v>23</v>
      </c>
      <c r="U8" s="64" t="s">
        <v>106</v>
      </c>
      <c r="V8" s="64" t="s">
        <v>23</v>
      </c>
      <c r="W8" s="64" t="s">
        <v>106</v>
      </c>
      <c r="X8" s="64" t="s">
        <v>23</v>
      </c>
      <c r="Y8" s="1"/>
      <c r="Z8" s="1"/>
      <c r="AA8" s="1"/>
      <c r="AB8" s="1"/>
      <c r="AC8" s="1"/>
      <c r="AD8" s="1"/>
      <c r="AE8" s="1"/>
      <c r="AF8" s="1"/>
    </row>
    <row r="9" spans="1:32" s="7" customFormat="1" ht="12" customHeight="1" x14ac:dyDescent="0.25">
      <c r="A9" s="5">
        <v>1</v>
      </c>
      <c r="B9" s="5">
        <v>2</v>
      </c>
      <c r="C9" s="5">
        <v>3</v>
      </c>
      <c r="D9" s="5">
        <v>4</v>
      </c>
      <c r="E9" s="81">
        <v>5</v>
      </c>
      <c r="F9" s="68">
        <v>6</v>
      </c>
      <c r="G9" s="81">
        <v>7</v>
      </c>
      <c r="H9" s="81">
        <v>8</v>
      </c>
      <c r="I9" s="5">
        <v>9</v>
      </c>
      <c r="J9" s="5">
        <v>10</v>
      </c>
      <c r="K9" s="68">
        <v>11</v>
      </c>
      <c r="L9" s="5">
        <v>12</v>
      </c>
      <c r="M9" s="68">
        <v>13</v>
      </c>
      <c r="N9" s="5">
        <v>14</v>
      </c>
      <c r="O9" s="68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5">
        <v>21</v>
      </c>
      <c r="V9" s="5">
        <v>22</v>
      </c>
      <c r="W9" s="5">
        <v>23</v>
      </c>
      <c r="X9" s="5">
        <v>24</v>
      </c>
      <c r="Y9" s="6"/>
      <c r="Z9" s="6"/>
      <c r="AA9" s="6"/>
      <c r="AB9" s="6"/>
      <c r="AC9" s="6"/>
      <c r="AD9" s="6"/>
      <c r="AE9" s="6"/>
      <c r="AF9" s="6"/>
    </row>
    <row r="10" spans="1:32" s="23" customFormat="1" x14ac:dyDescent="0.25">
      <c r="A10" s="95" t="s">
        <v>20</v>
      </c>
      <c r="B10" s="96"/>
      <c r="C10" s="20">
        <f>E10+G10+I10+K10+M10+O10+Q10+U10+W10</f>
        <v>297.60000000000002</v>
      </c>
      <c r="D10" s="20">
        <f>F10+H10+J10+L10+N10+P10+R10+V10+X10</f>
        <v>297.60000000000002</v>
      </c>
      <c r="E10" s="82"/>
      <c r="F10" s="69"/>
      <c r="G10" s="21">
        <v>297.60000000000002</v>
      </c>
      <c r="H10" s="21">
        <v>297.60000000000002</v>
      </c>
      <c r="I10" s="21"/>
      <c r="J10" s="21"/>
      <c r="K10" s="69"/>
      <c r="L10" s="21"/>
      <c r="M10" s="69"/>
      <c r="N10" s="21"/>
      <c r="O10" s="69"/>
      <c r="P10" s="21"/>
      <c r="Q10" s="21"/>
      <c r="R10" s="21"/>
      <c r="S10" s="21"/>
      <c r="T10" s="21"/>
      <c r="U10" s="21"/>
      <c r="V10" s="21"/>
      <c r="W10" s="21"/>
      <c r="X10" s="21"/>
      <c r="Y10" s="22"/>
      <c r="Z10" s="22"/>
      <c r="AA10" s="22"/>
      <c r="AB10" s="22"/>
      <c r="AC10" s="22"/>
      <c r="AD10" s="22"/>
      <c r="AE10" s="22"/>
      <c r="AF10" s="22"/>
    </row>
    <row r="11" spans="1:32" x14ac:dyDescent="0.25">
      <c r="A11" s="65">
        <v>1</v>
      </c>
      <c r="B11" s="11" t="s">
        <v>24</v>
      </c>
      <c r="C11" s="2">
        <f>E11+G11+I11+K11+M11+O11+Q11+U11+W11+S11</f>
        <v>0</v>
      </c>
      <c r="D11" s="2">
        <f>F11+H11+J11+L11+N11+P11+R11+V11+X11+T11</f>
        <v>0</v>
      </c>
      <c r="E11" s="83"/>
      <c r="F11" s="70"/>
      <c r="G11" s="83"/>
      <c r="H11" s="83"/>
      <c r="I11" s="15"/>
      <c r="J11" s="15"/>
      <c r="K11" s="70"/>
      <c r="L11" s="15"/>
      <c r="M11" s="70"/>
      <c r="N11" s="15"/>
      <c r="O11" s="70"/>
      <c r="P11" s="15"/>
      <c r="Q11" s="15"/>
      <c r="R11" s="15"/>
      <c r="S11" s="15"/>
      <c r="T11" s="15"/>
      <c r="U11" s="15"/>
      <c r="V11" s="15"/>
      <c r="W11" s="15"/>
      <c r="X11" s="15"/>
    </row>
    <row r="12" spans="1:32" x14ac:dyDescent="0.25">
      <c r="A12" s="65">
        <v>2</v>
      </c>
      <c r="B12" s="11" t="s">
        <v>25</v>
      </c>
      <c r="C12" s="2">
        <f t="shared" ref="C12:D27" si="0">E12+G12+I12+K12+M12+O12+Q12+U12+W12+S12</f>
        <v>70075.7</v>
      </c>
      <c r="D12" s="2">
        <f t="shared" si="0"/>
        <v>69453.399999999994</v>
      </c>
      <c r="E12" s="83">
        <v>54001.4</v>
      </c>
      <c r="F12" s="70">
        <v>54001.4</v>
      </c>
      <c r="G12" s="83">
        <v>14861.3</v>
      </c>
      <c r="H12" s="83">
        <v>14379.9</v>
      </c>
      <c r="I12" s="15"/>
      <c r="J12" s="15"/>
      <c r="K12" s="70"/>
      <c r="L12" s="15"/>
      <c r="M12" s="70">
        <v>492.6</v>
      </c>
      <c r="N12" s="15">
        <v>472.7</v>
      </c>
      <c r="O12" s="70">
        <v>720.4</v>
      </c>
      <c r="P12" s="15">
        <v>599.4</v>
      </c>
      <c r="Q12" s="15"/>
      <c r="R12" s="15"/>
      <c r="S12" s="15"/>
      <c r="T12" s="15"/>
      <c r="U12" s="15"/>
      <c r="V12" s="15"/>
      <c r="W12" s="15"/>
      <c r="X12" s="15"/>
    </row>
    <row r="13" spans="1:32" x14ac:dyDescent="0.25">
      <c r="A13" s="65">
        <v>3</v>
      </c>
      <c r="B13" s="11" t="s">
        <v>26</v>
      </c>
      <c r="C13" s="2">
        <f t="shared" si="0"/>
        <v>0</v>
      </c>
      <c r="D13" s="2">
        <f t="shared" si="0"/>
        <v>0</v>
      </c>
      <c r="E13" s="83"/>
      <c r="F13" s="70"/>
      <c r="G13" s="83"/>
      <c r="H13" s="83"/>
      <c r="I13" s="15"/>
      <c r="J13" s="15"/>
      <c r="K13" s="70"/>
      <c r="L13" s="15"/>
      <c r="M13" s="70"/>
      <c r="N13" s="15"/>
      <c r="O13" s="70"/>
      <c r="P13" s="15"/>
      <c r="Q13" s="15"/>
      <c r="R13" s="15"/>
      <c r="S13" s="15"/>
      <c r="T13" s="15"/>
      <c r="U13" s="15"/>
      <c r="V13" s="15"/>
      <c r="W13" s="15"/>
      <c r="X13" s="15"/>
    </row>
    <row r="14" spans="1:32" ht="25.95" customHeight="1" x14ac:dyDescent="0.25">
      <c r="A14" s="65">
        <v>4</v>
      </c>
      <c r="B14" s="11" t="s">
        <v>27</v>
      </c>
      <c r="C14" s="2">
        <f t="shared" si="0"/>
        <v>0</v>
      </c>
      <c r="D14" s="2">
        <f t="shared" si="0"/>
        <v>0</v>
      </c>
      <c r="E14" s="83"/>
      <c r="F14" s="70"/>
      <c r="G14" s="83"/>
      <c r="H14" s="83"/>
      <c r="I14" s="15"/>
      <c r="J14" s="15"/>
      <c r="K14" s="70"/>
      <c r="L14" s="15"/>
      <c r="M14" s="70"/>
      <c r="N14" s="15"/>
      <c r="O14" s="70"/>
      <c r="P14" s="15"/>
      <c r="Q14" s="15"/>
      <c r="R14" s="15"/>
      <c r="S14" s="15"/>
      <c r="T14" s="15"/>
      <c r="U14" s="15"/>
      <c r="V14" s="15"/>
      <c r="W14" s="15"/>
      <c r="X14" s="15"/>
    </row>
    <row r="15" spans="1:32" ht="27.6" customHeight="1" x14ac:dyDescent="0.25">
      <c r="A15" s="65">
        <v>5</v>
      </c>
      <c r="B15" s="11" t="s">
        <v>28</v>
      </c>
      <c r="C15" s="2">
        <f t="shared" si="0"/>
        <v>0</v>
      </c>
      <c r="D15" s="2">
        <f t="shared" si="0"/>
        <v>0</v>
      </c>
      <c r="E15" s="83"/>
      <c r="F15" s="70"/>
      <c r="G15" s="83"/>
      <c r="H15" s="83"/>
      <c r="I15" s="15"/>
      <c r="J15" s="15"/>
      <c r="K15" s="70"/>
      <c r="L15" s="15"/>
      <c r="M15" s="70"/>
      <c r="N15" s="15"/>
      <c r="O15" s="70"/>
      <c r="P15" s="15"/>
      <c r="Q15" s="15"/>
      <c r="R15" s="15"/>
      <c r="S15" s="15"/>
      <c r="T15" s="15"/>
      <c r="U15" s="15"/>
      <c r="V15" s="15"/>
      <c r="W15" s="15"/>
      <c r="X15" s="15"/>
    </row>
    <row r="16" spans="1:32" x14ac:dyDescent="0.25">
      <c r="A16" s="18">
        <v>6</v>
      </c>
      <c r="B16" s="19" t="s">
        <v>38</v>
      </c>
      <c r="C16" s="2">
        <f t="shared" si="0"/>
        <v>0</v>
      </c>
      <c r="D16" s="2">
        <f t="shared" si="0"/>
        <v>0</v>
      </c>
      <c r="E16" s="83"/>
      <c r="F16" s="70"/>
      <c r="G16" s="83"/>
      <c r="H16" s="83"/>
      <c r="I16" s="15"/>
      <c r="J16" s="15"/>
      <c r="K16" s="70"/>
      <c r="L16" s="15"/>
      <c r="M16" s="70"/>
      <c r="N16" s="15"/>
      <c r="O16" s="70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3" customFormat="1" x14ac:dyDescent="0.25">
      <c r="A17" s="95" t="s">
        <v>18</v>
      </c>
      <c r="B17" s="96"/>
      <c r="C17" s="20">
        <f t="shared" si="0"/>
        <v>70075.7</v>
      </c>
      <c r="D17" s="20">
        <f t="shared" si="0"/>
        <v>69453.399999999994</v>
      </c>
      <c r="E17" s="84">
        <f t="shared" ref="E17:X17" si="1">SUM(E11:E16)</f>
        <v>54001.4</v>
      </c>
      <c r="F17" s="71">
        <f t="shared" si="1"/>
        <v>54001.4</v>
      </c>
      <c r="G17" s="84">
        <f t="shared" si="1"/>
        <v>14861.3</v>
      </c>
      <c r="H17" s="84">
        <f t="shared" si="1"/>
        <v>14379.9</v>
      </c>
      <c r="I17" s="20">
        <f t="shared" si="1"/>
        <v>0</v>
      </c>
      <c r="J17" s="20">
        <f t="shared" si="1"/>
        <v>0</v>
      </c>
      <c r="K17" s="71">
        <f t="shared" si="1"/>
        <v>0</v>
      </c>
      <c r="L17" s="20">
        <f t="shared" si="1"/>
        <v>0</v>
      </c>
      <c r="M17" s="71">
        <f>M12</f>
        <v>492.6</v>
      </c>
      <c r="N17" s="71">
        <f t="shared" si="1"/>
        <v>472.7</v>
      </c>
      <c r="O17" s="71">
        <f t="shared" si="1"/>
        <v>720.4</v>
      </c>
      <c r="P17" s="20">
        <f t="shared" si="1"/>
        <v>599.4</v>
      </c>
      <c r="Q17" s="20">
        <f t="shared" si="1"/>
        <v>0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</row>
    <row r="18" spans="1:24" x14ac:dyDescent="0.25">
      <c r="A18" s="24">
        <v>1</v>
      </c>
      <c r="B18" s="25" t="s">
        <v>39</v>
      </c>
      <c r="C18" s="26">
        <f>E18+G18+I18+K18+M18+O18+Q18+U18+W18+S18</f>
        <v>40636.199999999997</v>
      </c>
      <c r="D18" s="26">
        <f t="shared" si="0"/>
        <v>40636.199999999997</v>
      </c>
      <c r="E18" s="59">
        <v>37401.5</v>
      </c>
      <c r="F18" s="30">
        <v>37401.5</v>
      </c>
      <c r="G18" s="107">
        <v>3234.7</v>
      </c>
      <c r="H18" s="107">
        <v>3234.7</v>
      </c>
      <c r="I18" s="27"/>
      <c r="J18" s="27"/>
      <c r="K18" s="30"/>
      <c r="L18" s="27"/>
      <c r="M18" s="111"/>
      <c r="N18" s="27"/>
      <c r="O18" s="30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27.6" x14ac:dyDescent="0.25">
      <c r="A19" s="24">
        <v>2</v>
      </c>
      <c r="B19" s="25" t="s">
        <v>40</v>
      </c>
      <c r="C19" s="26">
        <f t="shared" si="0"/>
        <v>12246.900000000001</v>
      </c>
      <c r="D19" s="26">
        <f t="shared" si="0"/>
        <v>12246.900000000001</v>
      </c>
      <c r="E19" s="59">
        <v>11270.2</v>
      </c>
      <c r="F19" s="30">
        <v>11270.2</v>
      </c>
      <c r="G19" s="107">
        <v>976.7</v>
      </c>
      <c r="H19" s="107">
        <v>976.7</v>
      </c>
      <c r="I19" s="27"/>
      <c r="J19" s="27"/>
      <c r="K19" s="30"/>
      <c r="L19" s="27"/>
      <c r="M19" s="111"/>
      <c r="N19" s="27"/>
      <c r="O19" s="30"/>
      <c r="P19" s="27"/>
      <c r="Q19" s="27"/>
      <c r="R19" s="27"/>
      <c r="S19" s="27"/>
      <c r="T19" s="27"/>
      <c r="U19" s="27"/>
      <c r="V19" s="27"/>
      <c r="W19" s="27"/>
      <c r="X19" s="27"/>
    </row>
    <row r="20" spans="1:24" x14ac:dyDescent="0.25">
      <c r="A20" s="24">
        <v>3</v>
      </c>
      <c r="B20" s="25" t="s">
        <v>41</v>
      </c>
      <c r="C20" s="26">
        <f t="shared" si="0"/>
        <v>0</v>
      </c>
      <c r="D20" s="26">
        <f t="shared" si="0"/>
        <v>0</v>
      </c>
      <c r="E20" s="59"/>
      <c r="F20" s="30"/>
      <c r="G20" s="107"/>
      <c r="H20" s="107"/>
      <c r="I20" s="27"/>
      <c r="J20" s="27"/>
      <c r="K20" s="30"/>
      <c r="L20" s="27"/>
      <c r="M20" s="111"/>
      <c r="N20" s="27"/>
      <c r="O20" s="30"/>
      <c r="P20" s="27"/>
      <c r="Q20" s="27"/>
      <c r="R20" s="27"/>
      <c r="S20" s="27"/>
      <c r="T20" s="27"/>
      <c r="U20" s="27"/>
      <c r="V20" s="27"/>
      <c r="W20" s="27"/>
      <c r="X20" s="27"/>
    </row>
    <row r="21" spans="1:24" x14ac:dyDescent="0.25">
      <c r="A21" s="24">
        <v>4</v>
      </c>
      <c r="B21" s="25" t="s">
        <v>42</v>
      </c>
      <c r="C21" s="26">
        <f t="shared" si="0"/>
        <v>67.400000000000006</v>
      </c>
      <c r="D21" s="26">
        <f t="shared" si="0"/>
        <v>47.5</v>
      </c>
      <c r="E21" s="59">
        <v>30.6</v>
      </c>
      <c r="F21" s="30">
        <v>30.6</v>
      </c>
      <c r="G21" s="107"/>
      <c r="H21" s="107"/>
      <c r="I21" s="27"/>
      <c r="J21" s="27"/>
      <c r="K21" s="30"/>
      <c r="L21" s="27"/>
      <c r="M21" s="111">
        <v>36.799999999999997</v>
      </c>
      <c r="N21" s="27">
        <v>16.899999999999999</v>
      </c>
      <c r="O21" s="30"/>
      <c r="P21" s="27"/>
      <c r="Q21" s="27"/>
      <c r="R21" s="27"/>
      <c r="S21" s="27"/>
      <c r="T21" s="27"/>
      <c r="U21" s="27"/>
      <c r="V21" s="27"/>
      <c r="W21" s="27"/>
      <c r="X21" s="27"/>
    </row>
    <row r="22" spans="1:24" x14ac:dyDescent="0.25">
      <c r="A22" s="24">
        <v>5</v>
      </c>
      <c r="B22" s="25" t="s">
        <v>43</v>
      </c>
      <c r="C22" s="26">
        <f t="shared" si="0"/>
        <v>0</v>
      </c>
      <c r="D22" s="26">
        <f t="shared" si="0"/>
        <v>0</v>
      </c>
      <c r="E22" s="59"/>
      <c r="F22" s="30"/>
      <c r="G22" s="107"/>
      <c r="H22" s="107"/>
      <c r="I22" s="27"/>
      <c r="J22" s="27"/>
      <c r="K22" s="30"/>
      <c r="L22" s="27"/>
      <c r="M22" s="111"/>
      <c r="N22" s="27"/>
      <c r="O22" s="30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63">
        <v>6</v>
      </c>
      <c r="B23" s="28" t="s">
        <v>44</v>
      </c>
      <c r="C23" s="29">
        <f>SUM(C24:C27)</f>
        <v>2820.2999999999997</v>
      </c>
      <c r="D23" s="51">
        <f t="shared" ref="D23:X23" si="2">SUM(D24:D27)</f>
        <v>2707.1</v>
      </c>
      <c r="E23" s="51">
        <f t="shared" si="2"/>
        <v>2507.9999999999995</v>
      </c>
      <c r="F23" s="72">
        <f t="shared" si="2"/>
        <v>2507.9999999999995</v>
      </c>
      <c r="G23" s="108">
        <f t="shared" si="2"/>
        <v>0</v>
      </c>
      <c r="H23" s="108">
        <f t="shared" si="2"/>
        <v>0</v>
      </c>
      <c r="I23" s="29">
        <f t="shared" si="2"/>
        <v>0</v>
      </c>
      <c r="J23" s="29">
        <f t="shared" si="2"/>
        <v>0</v>
      </c>
      <c r="K23" s="72">
        <f t="shared" si="2"/>
        <v>0</v>
      </c>
      <c r="L23" s="29">
        <f t="shared" si="2"/>
        <v>0</v>
      </c>
      <c r="M23" s="112">
        <f t="shared" si="2"/>
        <v>0</v>
      </c>
      <c r="N23" s="29">
        <f t="shared" si="2"/>
        <v>0</v>
      </c>
      <c r="O23" s="72">
        <f t="shared" si="2"/>
        <v>312</v>
      </c>
      <c r="P23" s="29">
        <f t="shared" si="2"/>
        <v>199</v>
      </c>
      <c r="Q23" s="29">
        <f t="shared" si="2"/>
        <v>0</v>
      </c>
      <c r="R23" s="29">
        <f t="shared" si="2"/>
        <v>0</v>
      </c>
      <c r="S23" s="29">
        <f t="shared" si="2"/>
        <v>0</v>
      </c>
      <c r="T23" s="29">
        <f t="shared" si="2"/>
        <v>0</v>
      </c>
      <c r="U23" s="29">
        <f t="shared" si="2"/>
        <v>0</v>
      </c>
      <c r="V23" s="29">
        <f t="shared" si="2"/>
        <v>0</v>
      </c>
      <c r="W23" s="29">
        <f t="shared" si="2"/>
        <v>0</v>
      </c>
      <c r="X23" s="29">
        <f t="shared" si="2"/>
        <v>0</v>
      </c>
    </row>
    <row r="24" spans="1:24" ht="14.4" customHeight="1" x14ac:dyDescent="0.25">
      <c r="A24" s="24" t="s">
        <v>45</v>
      </c>
      <c r="B24" s="25" t="s">
        <v>5</v>
      </c>
      <c r="C24" s="26">
        <v>1894.6</v>
      </c>
      <c r="D24" s="26">
        <v>1894.6</v>
      </c>
      <c r="E24" s="27">
        <v>1727.1</v>
      </c>
      <c r="F24" s="27">
        <v>1727.1</v>
      </c>
      <c r="G24" s="107"/>
      <c r="H24" s="107"/>
      <c r="I24" s="27"/>
      <c r="J24" s="27"/>
      <c r="K24" s="30"/>
      <c r="L24" s="27"/>
      <c r="M24" s="111"/>
      <c r="N24" s="27"/>
      <c r="O24" s="30">
        <v>167.3</v>
      </c>
      <c r="P24" s="27">
        <v>167.3</v>
      </c>
      <c r="Q24" s="27"/>
      <c r="R24" s="27"/>
      <c r="S24" s="27"/>
      <c r="T24" s="27"/>
      <c r="U24" s="27"/>
      <c r="V24" s="27"/>
      <c r="W24" s="27"/>
      <c r="X24" s="27"/>
    </row>
    <row r="25" spans="1:24" x14ac:dyDescent="0.25">
      <c r="A25" s="24" t="s">
        <v>46</v>
      </c>
      <c r="B25" s="25" t="s">
        <v>6</v>
      </c>
      <c r="C25" s="26">
        <v>616.29999999999995</v>
      </c>
      <c r="D25" s="26">
        <v>519.20000000000005</v>
      </c>
      <c r="E25" s="27">
        <v>487.6</v>
      </c>
      <c r="F25" s="27">
        <v>487.6</v>
      </c>
      <c r="G25" s="107"/>
      <c r="H25" s="107"/>
      <c r="I25" s="27"/>
      <c r="J25" s="27"/>
      <c r="K25" s="30"/>
      <c r="L25" s="27"/>
      <c r="M25" s="111"/>
      <c r="N25" s="27"/>
      <c r="O25" s="30">
        <v>128.6</v>
      </c>
      <c r="P25" s="27">
        <v>31.7</v>
      </c>
      <c r="Q25" s="27"/>
      <c r="R25" s="27"/>
      <c r="S25" s="27"/>
      <c r="T25" s="27"/>
      <c r="U25" s="27"/>
      <c r="V25" s="27"/>
      <c r="W25" s="27"/>
      <c r="X25" s="27"/>
    </row>
    <row r="26" spans="1:24" ht="21" customHeight="1" x14ac:dyDescent="0.25">
      <c r="A26" s="24" t="s">
        <v>47</v>
      </c>
      <c r="B26" s="25" t="s">
        <v>7</v>
      </c>
      <c r="C26" s="26">
        <v>222.6</v>
      </c>
      <c r="D26" s="30">
        <v>222.6</v>
      </c>
      <c r="E26" s="27">
        <v>222.6</v>
      </c>
      <c r="F26" s="27">
        <v>222.6</v>
      </c>
      <c r="G26" s="107"/>
      <c r="H26" s="107"/>
      <c r="I26" s="27"/>
      <c r="J26" s="27"/>
      <c r="K26" s="30"/>
      <c r="L26" s="27"/>
      <c r="M26" s="111"/>
      <c r="N26" s="27"/>
      <c r="O26" s="30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21" customHeight="1" x14ac:dyDescent="0.25">
      <c r="A27" s="24" t="s">
        <v>48</v>
      </c>
      <c r="B27" s="25" t="s">
        <v>49</v>
      </c>
      <c r="C27" s="26">
        <v>86.8</v>
      </c>
      <c r="D27" s="26">
        <f t="shared" si="0"/>
        <v>70.7</v>
      </c>
      <c r="E27" s="27">
        <v>70.7</v>
      </c>
      <c r="F27" s="27">
        <v>70.7</v>
      </c>
      <c r="G27" s="107"/>
      <c r="H27" s="107"/>
      <c r="I27" s="27"/>
      <c r="J27" s="27"/>
      <c r="K27" s="30"/>
      <c r="L27" s="27"/>
      <c r="M27" s="111"/>
      <c r="N27" s="27"/>
      <c r="O27" s="30">
        <v>16.100000000000001</v>
      </c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33.6" customHeight="1" x14ac:dyDescent="0.25">
      <c r="A28" s="24">
        <v>7</v>
      </c>
      <c r="B28" s="25" t="s">
        <v>50</v>
      </c>
      <c r="C28" s="26">
        <f t="shared" ref="C28:D28" si="3">E28+G28+I28+K28+M28+O28+Q28+U28+W28+S28</f>
        <v>0.1</v>
      </c>
      <c r="D28" s="26">
        <f t="shared" si="3"/>
        <v>0</v>
      </c>
      <c r="E28" s="114"/>
      <c r="F28" s="30"/>
      <c r="G28" s="107"/>
      <c r="H28" s="107"/>
      <c r="I28" s="27"/>
      <c r="J28" s="27"/>
      <c r="K28" s="30"/>
      <c r="L28" s="27"/>
      <c r="M28" s="111">
        <v>0.1</v>
      </c>
      <c r="N28" s="27"/>
      <c r="O28" s="30"/>
      <c r="P28" s="27"/>
      <c r="Q28" s="27"/>
      <c r="R28" s="27"/>
      <c r="S28" s="27"/>
      <c r="T28" s="27"/>
      <c r="U28" s="27"/>
      <c r="V28" s="27"/>
      <c r="W28" s="27"/>
      <c r="X28" s="27"/>
    </row>
    <row r="29" spans="1:24" s="14" customFormat="1" ht="28.8" x14ac:dyDescent="0.3">
      <c r="A29" s="31">
        <v>8</v>
      </c>
      <c r="B29" s="32" t="s">
        <v>51</v>
      </c>
      <c r="C29" s="33">
        <f>C30+C31+C32+C33+C34+C35+C36+C37+C38</f>
        <v>4195.2999999999993</v>
      </c>
      <c r="D29" s="85">
        <f>D30+D31+D32+D33+D34+D35+D36+D37+D38</f>
        <v>4187.3999999999996</v>
      </c>
      <c r="E29" s="85">
        <f t="shared" ref="E29:X29" si="4">E30+E31+E32+E33+E34+E35+E36+E37+E38</f>
        <v>290.79999999999995</v>
      </c>
      <c r="F29" s="34">
        <f t="shared" si="4"/>
        <v>290.79999999999995</v>
      </c>
      <c r="G29" s="109">
        <f t="shared" si="4"/>
        <v>3362.2</v>
      </c>
      <c r="H29" s="109">
        <f t="shared" si="4"/>
        <v>3362.2</v>
      </c>
      <c r="I29" s="33">
        <f t="shared" si="4"/>
        <v>0</v>
      </c>
      <c r="J29" s="33">
        <f t="shared" si="4"/>
        <v>0</v>
      </c>
      <c r="K29" s="34">
        <f t="shared" si="4"/>
        <v>0</v>
      </c>
      <c r="L29" s="33">
        <f t="shared" si="4"/>
        <v>0</v>
      </c>
      <c r="M29" s="113">
        <f t="shared" si="4"/>
        <v>203.7</v>
      </c>
      <c r="N29" s="33">
        <f t="shared" si="4"/>
        <v>203.7</v>
      </c>
      <c r="O29" s="34">
        <f t="shared" si="4"/>
        <v>338.6</v>
      </c>
      <c r="P29" s="33">
        <f t="shared" si="4"/>
        <v>330.8</v>
      </c>
      <c r="Q29" s="33">
        <f t="shared" si="4"/>
        <v>0</v>
      </c>
      <c r="R29" s="33">
        <f t="shared" si="4"/>
        <v>0</v>
      </c>
      <c r="S29" s="33">
        <f t="shared" si="4"/>
        <v>0</v>
      </c>
      <c r="T29" s="33">
        <f t="shared" si="4"/>
        <v>0</v>
      </c>
      <c r="U29" s="33">
        <f t="shared" si="4"/>
        <v>0</v>
      </c>
      <c r="V29" s="33">
        <f t="shared" si="4"/>
        <v>0</v>
      </c>
      <c r="W29" s="33">
        <f t="shared" si="4"/>
        <v>0</v>
      </c>
      <c r="X29" s="33">
        <f t="shared" si="4"/>
        <v>0</v>
      </c>
    </row>
    <row r="30" spans="1:24" x14ac:dyDescent="0.25">
      <c r="A30" s="35" t="s">
        <v>52</v>
      </c>
      <c r="B30" s="25" t="s">
        <v>31</v>
      </c>
      <c r="C30" s="26">
        <f t="shared" ref="C30:D38" si="5">E30+G30+I30+K30+M30+O30+Q30+U30+W30+S30</f>
        <v>136</v>
      </c>
      <c r="D30" s="26">
        <f t="shared" si="5"/>
        <v>136</v>
      </c>
      <c r="E30" s="27"/>
      <c r="F30" s="30"/>
      <c r="G30" s="107"/>
      <c r="H30" s="107"/>
      <c r="I30" s="27"/>
      <c r="J30" s="27"/>
      <c r="K30" s="30"/>
      <c r="L30" s="27"/>
      <c r="M30" s="111"/>
      <c r="N30" s="27"/>
      <c r="O30" s="30">
        <v>136</v>
      </c>
      <c r="P30" s="27">
        <v>136</v>
      </c>
      <c r="Q30" s="27"/>
      <c r="R30" s="27"/>
      <c r="S30" s="27"/>
      <c r="T30" s="27"/>
      <c r="U30" s="27"/>
      <c r="V30" s="27"/>
      <c r="W30" s="27"/>
      <c r="X30" s="27"/>
    </row>
    <row r="31" spans="1:24" ht="35.4" customHeight="1" x14ac:dyDescent="0.25">
      <c r="A31" s="35" t="s">
        <v>53</v>
      </c>
      <c r="B31" s="25" t="s">
        <v>32</v>
      </c>
      <c r="C31" s="26">
        <f t="shared" si="5"/>
        <v>0</v>
      </c>
      <c r="D31" s="26">
        <f t="shared" si="5"/>
        <v>0</v>
      </c>
      <c r="E31" s="27"/>
      <c r="F31" s="27"/>
      <c r="G31" s="107"/>
      <c r="H31" s="107"/>
      <c r="I31" s="27"/>
      <c r="J31" s="27"/>
      <c r="K31" s="30"/>
      <c r="L31" s="27"/>
      <c r="M31" s="111"/>
      <c r="N31" s="27"/>
      <c r="O31" s="30"/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19.95" customHeight="1" x14ac:dyDescent="0.25">
      <c r="A32" s="35" t="s">
        <v>54</v>
      </c>
      <c r="B32" s="25" t="s">
        <v>8</v>
      </c>
      <c r="C32" s="26">
        <f t="shared" si="5"/>
        <v>82.3</v>
      </c>
      <c r="D32" s="26">
        <f t="shared" si="5"/>
        <v>82.3</v>
      </c>
      <c r="E32" s="27">
        <v>55</v>
      </c>
      <c r="F32" s="27">
        <v>55</v>
      </c>
      <c r="G32" s="107"/>
      <c r="H32" s="107"/>
      <c r="I32" s="27"/>
      <c r="J32" s="27"/>
      <c r="K32" s="30"/>
      <c r="L32" s="27"/>
      <c r="M32" s="111"/>
      <c r="N32" s="27"/>
      <c r="O32" s="30">
        <v>27.3</v>
      </c>
      <c r="P32" s="27">
        <v>27.3</v>
      </c>
      <c r="Q32" s="27"/>
      <c r="R32" s="27"/>
      <c r="S32" s="27"/>
      <c r="T32" s="27"/>
      <c r="U32" s="27"/>
      <c r="V32" s="27"/>
      <c r="W32" s="27"/>
      <c r="X32" s="27"/>
    </row>
    <row r="33" spans="1:24" ht="27.6" x14ac:dyDescent="0.25">
      <c r="A33" s="35" t="s">
        <v>55</v>
      </c>
      <c r="B33" s="25" t="s">
        <v>9</v>
      </c>
      <c r="C33" s="26">
        <f t="shared" si="5"/>
        <v>71</v>
      </c>
      <c r="D33" s="26">
        <f t="shared" si="5"/>
        <v>71</v>
      </c>
      <c r="E33" s="27">
        <v>71</v>
      </c>
      <c r="F33" s="27">
        <v>71</v>
      </c>
      <c r="G33" s="107"/>
      <c r="H33" s="107"/>
      <c r="I33" s="27"/>
      <c r="J33" s="27"/>
      <c r="K33" s="30"/>
      <c r="L33" s="27"/>
      <c r="M33" s="111"/>
      <c r="N33" s="27"/>
      <c r="O33" s="30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27.6" x14ac:dyDescent="0.25">
      <c r="A34" s="35" t="s">
        <v>56</v>
      </c>
      <c r="B34" s="25" t="s">
        <v>10</v>
      </c>
      <c r="C34" s="26">
        <f t="shared" si="5"/>
        <v>137.20000000000002</v>
      </c>
      <c r="D34" s="26">
        <f t="shared" si="5"/>
        <v>137.20000000000002</v>
      </c>
      <c r="E34" s="27">
        <v>131.4</v>
      </c>
      <c r="F34" s="27">
        <v>131.4</v>
      </c>
      <c r="G34" s="107"/>
      <c r="H34" s="107"/>
      <c r="I34" s="27"/>
      <c r="J34" s="27"/>
      <c r="K34" s="30"/>
      <c r="L34" s="27"/>
      <c r="M34" s="111"/>
      <c r="N34" s="27"/>
      <c r="O34" s="30">
        <v>5.8</v>
      </c>
      <c r="P34" s="27">
        <v>5.8</v>
      </c>
      <c r="Q34" s="27"/>
      <c r="R34" s="27"/>
      <c r="S34" s="27"/>
      <c r="T34" s="27"/>
      <c r="U34" s="27"/>
      <c r="V34" s="27"/>
      <c r="W34" s="27"/>
      <c r="X34" s="27"/>
    </row>
    <row r="35" spans="1:24" x14ac:dyDescent="0.25">
      <c r="A35" s="35" t="s">
        <v>57</v>
      </c>
      <c r="B35" s="25" t="s">
        <v>11</v>
      </c>
      <c r="C35" s="26">
        <f t="shared" si="5"/>
        <v>0</v>
      </c>
      <c r="D35" s="26">
        <f t="shared" si="5"/>
        <v>0</v>
      </c>
      <c r="E35" s="27"/>
      <c r="F35" s="27"/>
      <c r="G35" s="107"/>
      <c r="H35" s="107"/>
      <c r="I35" s="27"/>
      <c r="J35" s="27"/>
      <c r="K35" s="30"/>
      <c r="L35" s="27"/>
      <c r="M35" s="111"/>
      <c r="N35" s="27"/>
      <c r="O35" s="30"/>
      <c r="P35" s="27"/>
      <c r="Q35" s="27"/>
      <c r="R35" s="27"/>
      <c r="S35" s="27"/>
      <c r="T35" s="27"/>
      <c r="U35" s="27"/>
      <c r="V35" s="27"/>
      <c r="W35" s="27"/>
      <c r="X35" s="27"/>
    </row>
    <row r="36" spans="1:24" x14ac:dyDescent="0.25">
      <c r="A36" s="35" t="s">
        <v>58</v>
      </c>
      <c r="B36" s="25" t="s">
        <v>12</v>
      </c>
      <c r="C36" s="26">
        <f t="shared" si="5"/>
        <v>0</v>
      </c>
      <c r="D36" s="26">
        <f t="shared" si="5"/>
        <v>0</v>
      </c>
      <c r="E36" s="27"/>
      <c r="F36" s="27"/>
      <c r="G36" s="107"/>
      <c r="H36" s="107"/>
      <c r="I36" s="27"/>
      <c r="J36" s="27"/>
      <c r="K36" s="30"/>
      <c r="L36" s="27"/>
      <c r="M36" s="111"/>
      <c r="N36" s="27"/>
      <c r="O36" s="30"/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19.95" customHeight="1" x14ac:dyDescent="0.25">
      <c r="A37" s="35" t="s">
        <v>59</v>
      </c>
      <c r="B37" s="25" t="s">
        <v>22</v>
      </c>
      <c r="C37" s="26">
        <f t="shared" si="5"/>
        <v>0</v>
      </c>
      <c r="D37" s="26">
        <f t="shared" si="5"/>
        <v>0</v>
      </c>
      <c r="E37" s="27"/>
      <c r="F37" s="27"/>
      <c r="G37" s="107"/>
      <c r="H37" s="107"/>
      <c r="I37" s="27"/>
      <c r="J37" s="27"/>
      <c r="K37" s="30"/>
      <c r="L37" s="27"/>
      <c r="M37" s="111"/>
      <c r="N37" s="27"/>
      <c r="O37" s="30"/>
      <c r="P37" s="27"/>
      <c r="Q37" s="27"/>
      <c r="R37" s="27"/>
      <c r="S37" s="27"/>
      <c r="T37" s="27"/>
      <c r="U37" s="27"/>
      <c r="V37" s="27"/>
      <c r="W37" s="27"/>
      <c r="X37" s="27"/>
    </row>
    <row r="38" spans="1:24" x14ac:dyDescent="0.25">
      <c r="A38" s="36" t="s">
        <v>60</v>
      </c>
      <c r="B38" s="37" t="s">
        <v>83</v>
      </c>
      <c r="C38" s="38">
        <f t="shared" si="5"/>
        <v>3768.7999999999997</v>
      </c>
      <c r="D38" s="38">
        <v>3760.9</v>
      </c>
      <c r="E38" s="27">
        <v>33.4</v>
      </c>
      <c r="F38" s="27">
        <v>33.4</v>
      </c>
      <c r="G38" s="107">
        <v>3362.2</v>
      </c>
      <c r="H38" s="107">
        <v>3362.2</v>
      </c>
      <c r="I38" s="27"/>
      <c r="J38" s="27"/>
      <c r="K38" s="30"/>
      <c r="L38" s="27"/>
      <c r="M38" s="111">
        <v>203.7</v>
      </c>
      <c r="N38" s="27">
        <v>203.7</v>
      </c>
      <c r="O38" s="30">
        <v>169.5</v>
      </c>
      <c r="P38" s="27">
        <v>161.69999999999999</v>
      </c>
      <c r="Q38" s="27"/>
      <c r="R38" s="27"/>
      <c r="S38" s="27"/>
      <c r="T38" s="27"/>
      <c r="U38" s="27"/>
      <c r="V38" s="27"/>
      <c r="W38" s="27"/>
      <c r="X38" s="27"/>
    </row>
    <row r="39" spans="1:24" s="17" customFormat="1" ht="25.2" customHeight="1" x14ac:dyDescent="0.3">
      <c r="A39" s="39">
        <v>9</v>
      </c>
      <c r="B39" s="40" t="s">
        <v>61</v>
      </c>
      <c r="C39" s="34">
        <f>SUM(C40:C45)</f>
        <v>7797.8</v>
      </c>
      <c r="D39" s="34">
        <f t="shared" ref="D39:X39" si="6">SUM(D40:D45)</f>
        <v>7316.5</v>
      </c>
      <c r="E39" s="85">
        <f t="shared" si="6"/>
        <v>368.7</v>
      </c>
      <c r="F39" s="34">
        <f t="shared" si="6"/>
        <v>368.7</v>
      </c>
      <c r="G39" s="109">
        <f>G40+G41+G42+G43+G44+G45+G46+G47+G48+G49+G50</f>
        <v>7258.1</v>
      </c>
      <c r="H39" s="109">
        <f>H42+H45+H49</f>
        <v>6776.7</v>
      </c>
      <c r="I39" s="33">
        <f t="shared" si="6"/>
        <v>0</v>
      </c>
      <c r="J39" s="33">
        <f t="shared" si="6"/>
        <v>0</v>
      </c>
      <c r="K39" s="34">
        <f t="shared" si="6"/>
        <v>0</v>
      </c>
      <c r="L39" s="33">
        <f t="shared" si="6"/>
        <v>0</v>
      </c>
      <c r="M39" s="113">
        <f t="shared" si="6"/>
        <v>111.7</v>
      </c>
      <c r="N39" s="58">
        <f t="shared" si="6"/>
        <v>111.7</v>
      </c>
      <c r="O39" s="34">
        <f t="shared" si="6"/>
        <v>69.599999999999994</v>
      </c>
      <c r="P39" s="33">
        <f>P41+P45</f>
        <v>69.599999999999994</v>
      </c>
      <c r="Q39" s="33">
        <f t="shared" si="6"/>
        <v>0</v>
      </c>
      <c r="R39" s="33">
        <f t="shared" si="6"/>
        <v>0</v>
      </c>
      <c r="S39" s="33">
        <f t="shared" si="6"/>
        <v>0</v>
      </c>
      <c r="T39" s="33">
        <f t="shared" si="6"/>
        <v>0</v>
      </c>
      <c r="U39" s="33">
        <f t="shared" si="6"/>
        <v>0</v>
      </c>
      <c r="V39" s="33">
        <f t="shared" si="6"/>
        <v>0</v>
      </c>
      <c r="W39" s="33">
        <f t="shared" si="6"/>
        <v>0</v>
      </c>
      <c r="X39" s="33">
        <f t="shared" si="6"/>
        <v>0</v>
      </c>
    </row>
    <row r="40" spans="1:24" ht="28.2" customHeight="1" x14ac:dyDescent="0.25">
      <c r="A40" s="35" t="s">
        <v>62</v>
      </c>
      <c r="B40" s="25" t="s">
        <v>13</v>
      </c>
      <c r="C40" s="41">
        <f t="shared" ref="C40:D55" si="7">E40+G40+I40+K40+M40+O40+Q40+U40+W40+S40</f>
        <v>83.3</v>
      </c>
      <c r="D40" s="41">
        <f t="shared" si="7"/>
        <v>83.3</v>
      </c>
      <c r="E40" s="27">
        <v>83.3</v>
      </c>
      <c r="F40" s="27">
        <v>83.3</v>
      </c>
      <c r="G40" s="107"/>
      <c r="H40" s="107"/>
      <c r="I40" s="27"/>
      <c r="J40" s="27"/>
      <c r="K40" s="30"/>
      <c r="L40" s="27"/>
      <c r="M40" s="111"/>
      <c r="N40" s="59"/>
      <c r="O40" s="30"/>
      <c r="P40" s="27"/>
      <c r="Q40" s="27"/>
      <c r="R40" s="27"/>
      <c r="S40" s="27"/>
      <c r="T40" s="27"/>
      <c r="U40" s="27"/>
      <c r="V40" s="27"/>
      <c r="W40" s="27"/>
      <c r="X40" s="27"/>
    </row>
    <row r="41" spans="1:24" x14ac:dyDescent="0.25">
      <c r="A41" s="35" t="s">
        <v>63</v>
      </c>
      <c r="B41" s="42" t="s">
        <v>14</v>
      </c>
      <c r="C41" s="41">
        <f t="shared" si="7"/>
        <v>36.700000000000003</v>
      </c>
      <c r="D41" s="41">
        <f t="shared" si="7"/>
        <v>36.700000000000003</v>
      </c>
      <c r="E41" s="27">
        <v>15.9</v>
      </c>
      <c r="F41" s="27">
        <v>15.9</v>
      </c>
      <c r="G41" s="107"/>
      <c r="H41" s="107"/>
      <c r="I41" s="27"/>
      <c r="J41" s="27"/>
      <c r="K41" s="30"/>
      <c r="L41" s="27"/>
      <c r="M41" s="111"/>
      <c r="N41" s="59"/>
      <c r="O41" s="30">
        <v>20.8</v>
      </c>
      <c r="P41" s="27">
        <v>20.8</v>
      </c>
      <c r="Q41" s="27"/>
      <c r="R41" s="27"/>
      <c r="S41" s="27"/>
      <c r="T41" s="27"/>
      <c r="U41" s="27"/>
      <c r="V41" s="27"/>
      <c r="W41" s="27"/>
      <c r="X41" s="27"/>
    </row>
    <row r="42" spans="1:24" x14ac:dyDescent="0.25">
      <c r="A42" s="35" t="s">
        <v>64</v>
      </c>
      <c r="B42" s="42" t="s">
        <v>15</v>
      </c>
      <c r="C42" s="41">
        <f t="shared" si="7"/>
        <v>28</v>
      </c>
      <c r="D42" s="41">
        <f t="shared" si="7"/>
        <v>28</v>
      </c>
      <c r="E42" s="27"/>
      <c r="F42" s="27"/>
      <c r="G42" s="107"/>
      <c r="H42" s="107"/>
      <c r="I42" s="27"/>
      <c r="J42" s="27"/>
      <c r="K42" s="30"/>
      <c r="L42" s="27"/>
      <c r="M42" s="111">
        <v>28</v>
      </c>
      <c r="N42" s="59">
        <v>28</v>
      </c>
      <c r="O42" s="30"/>
      <c r="P42" s="27"/>
      <c r="Q42" s="27"/>
      <c r="R42" s="27"/>
      <c r="S42" s="27"/>
      <c r="T42" s="27"/>
      <c r="U42" s="27"/>
      <c r="V42" s="27"/>
      <c r="W42" s="27"/>
      <c r="X42" s="27"/>
    </row>
    <row r="43" spans="1:24" x14ac:dyDescent="0.25">
      <c r="A43" s="35" t="s">
        <v>65</v>
      </c>
      <c r="B43" s="42" t="s">
        <v>16</v>
      </c>
      <c r="C43" s="41">
        <f t="shared" si="7"/>
        <v>0</v>
      </c>
      <c r="D43" s="41">
        <f t="shared" si="7"/>
        <v>0</v>
      </c>
      <c r="E43" s="27"/>
      <c r="F43" s="27"/>
      <c r="G43" s="107"/>
      <c r="H43" s="107"/>
      <c r="I43" s="27"/>
      <c r="J43" s="27"/>
      <c r="K43" s="30"/>
      <c r="L43" s="27"/>
      <c r="M43" s="111"/>
      <c r="N43" s="59"/>
      <c r="O43" s="30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21" customHeight="1" x14ac:dyDescent="0.25">
      <c r="A44" s="35" t="s">
        <v>66</v>
      </c>
      <c r="B44" s="42" t="s">
        <v>17</v>
      </c>
      <c r="C44" s="41">
        <f t="shared" si="7"/>
        <v>0</v>
      </c>
      <c r="D44" s="41">
        <f t="shared" si="7"/>
        <v>0</v>
      </c>
      <c r="E44" s="27"/>
      <c r="F44" s="27"/>
      <c r="G44" s="107"/>
      <c r="H44" s="107"/>
      <c r="I44" s="27"/>
      <c r="J44" s="27"/>
      <c r="K44" s="30"/>
      <c r="L44" s="27"/>
      <c r="M44" s="111"/>
      <c r="N44" s="59"/>
      <c r="O44" s="30"/>
      <c r="P44" s="27"/>
      <c r="Q44" s="27"/>
      <c r="R44" s="27"/>
      <c r="S44" s="27"/>
      <c r="T44" s="27"/>
      <c r="U44" s="27"/>
      <c r="V44" s="27"/>
      <c r="W44" s="27"/>
      <c r="X44" s="27"/>
    </row>
    <row r="45" spans="1:24" x14ac:dyDescent="0.25">
      <c r="A45" s="35" t="s">
        <v>67</v>
      </c>
      <c r="B45" s="37" t="s">
        <v>83</v>
      </c>
      <c r="C45" s="43">
        <f>E45+G45+I45+K45+M45+O45+Q45+U45+W45+S45</f>
        <v>7649.8</v>
      </c>
      <c r="D45" s="43">
        <v>7168.5</v>
      </c>
      <c r="E45" s="27">
        <v>269.5</v>
      </c>
      <c r="F45" s="27">
        <v>269.5</v>
      </c>
      <c r="G45" s="107">
        <v>7247.8</v>
      </c>
      <c r="H45" s="107">
        <v>6766.4</v>
      </c>
      <c r="I45" s="27"/>
      <c r="J45" s="27"/>
      <c r="K45" s="30"/>
      <c r="L45" s="27"/>
      <c r="M45" s="111">
        <v>83.7</v>
      </c>
      <c r="N45" s="59">
        <v>83.7</v>
      </c>
      <c r="O45" s="30">
        <v>48.8</v>
      </c>
      <c r="P45" s="27">
        <v>48.8</v>
      </c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A46" s="36" t="s">
        <v>35</v>
      </c>
      <c r="B46" s="37" t="s">
        <v>68</v>
      </c>
      <c r="C46" s="38">
        <f t="shared" ref="C46:C49" si="8">E46+G46+I46+K46+M46+O46+Q46+U46+W46+S46</f>
        <v>0</v>
      </c>
      <c r="D46" s="38">
        <f t="shared" si="7"/>
        <v>0</v>
      </c>
      <c r="E46" s="27"/>
      <c r="F46" s="30"/>
      <c r="G46" s="107"/>
      <c r="H46" s="107"/>
      <c r="I46" s="27"/>
      <c r="J46" s="27"/>
      <c r="K46" s="30"/>
      <c r="L46" s="27"/>
      <c r="M46" s="111"/>
      <c r="N46" s="59"/>
      <c r="O46" s="30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27.6" x14ac:dyDescent="0.25">
      <c r="A47" s="36" t="s">
        <v>69</v>
      </c>
      <c r="B47" s="37" t="s">
        <v>70</v>
      </c>
      <c r="C47" s="38">
        <f t="shared" si="8"/>
        <v>0</v>
      </c>
      <c r="D47" s="38">
        <f t="shared" si="7"/>
        <v>0</v>
      </c>
      <c r="E47" s="27"/>
      <c r="F47" s="30"/>
      <c r="G47" s="107"/>
      <c r="H47" s="107"/>
      <c r="I47" s="27"/>
      <c r="J47" s="27"/>
      <c r="K47" s="30"/>
      <c r="L47" s="27"/>
      <c r="M47" s="111"/>
      <c r="N47" s="59"/>
      <c r="O47" s="30"/>
      <c r="P47" s="27"/>
      <c r="Q47" s="27"/>
      <c r="R47" s="27"/>
      <c r="S47" s="27"/>
      <c r="T47" s="27"/>
      <c r="U47" s="27"/>
      <c r="V47" s="27"/>
      <c r="W47" s="27"/>
      <c r="X47" s="27"/>
    </row>
    <row r="48" spans="1:24" ht="41.4" x14ac:dyDescent="0.25">
      <c r="A48" s="36" t="s">
        <v>71</v>
      </c>
      <c r="B48" s="37" t="s">
        <v>72</v>
      </c>
      <c r="C48" s="38">
        <f t="shared" si="8"/>
        <v>0</v>
      </c>
      <c r="D48" s="38">
        <f t="shared" si="7"/>
        <v>0</v>
      </c>
      <c r="E48" s="27"/>
      <c r="F48" s="30"/>
      <c r="G48" s="107"/>
      <c r="H48" s="107"/>
      <c r="I48" s="27"/>
      <c r="J48" s="27"/>
      <c r="K48" s="30"/>
      <c r="L48" s="27"/>
      <c r="M48" s="111"/>
      <c r="N48" s="59"/>
      <c r="O48" s="30"/>
      <c r="P48" s="27"/>
      <c r="Q48" s="27"/>
      <c r="R48" s="27"/>
      <c r="S48" s="27"/>
      <c r="T48" s="27"/>
      <c r="U48" s="27"/>
      <c r="V48" s="27"/>
      <c r="W48" s="27"/>
      <c r="X48" s="27"/>
    </row>
    <row r="49" spans="1:24" ht="41.4" x14ac:dyDescent="0.25">
      <c r="A49" s="36" t="s">
        <v>36</v>
      </c>
      <c r="B49" s="37" t="s">
        <v>73</v>
      </c>
      <c r="C49" s="38">
        <f t="shared" si="8"/>
        <v>168</v>
      </c>
      <c r="D49" s="38">
        <f t="shared" si="7"/>
        <v>168</v>
      </c>
      <c r="E49" s="59">
        <v>157.69999999999999</v>
      </c>
      <c r="F49" s="59">
        <v>157.69999999999999</v>
      </c>
      <c r="G49" s="107">
        <v>10.3</v>
      </c>
      <c r="H49" s="107">
        <v>10.3</v>
      </c>
      <c r="I49" s="27"/>
      <c r="J49" s="27"/>
      <c r="K49" s="30"/>
      <c r="L49" s="27"/>
      <c r="M49" s="111"/>
      <c r="N49" s="59"/>
      <c r="O49" s="30"/>
      <c r="P49" s="27"/>
      <c r="Q49" s="27"/>
      <c r="R49" s="27"/>
      <c r="S49" s="27"/>
      <c r="T49" s="27"/>
      <c r="U49" s="27"/>
      <c r="V49" s="27"/>
      <c r="W49" s="27"/>
      <c r="X49" s="27"/>
    </row>
    <row r="50" spans="1:24" ht="23.4" customHeight="1" x14ac:dyDescent="0.25">
      <c r="A50" s="36" t="s">
        <v>34</v>
      </c>
      <c r="B50" s="25" t="s">
        <v>74</v>
      </c>
      <c r="C50" s="38">
        <f t="shared" si="7"/>
        <v>342.3</v>
      </c>
      <c r="D50" s="38">
        <f t="shared" si="7"/>
        <v>342.3</v>
      </c>
      <c r="E50" s="86">
        <v>332.3</v>
      </c>
      <c r="F50" s="86">
        <v>332.3</v>
      </c>
      <c r="G50" s="87"/>
      <c r="H50" s="87"/>
      <c r="I50" s="44"/>
      <c r="J50" s="44"/>
      <c r="K50" s="44"/>
      <c r="L50" s="44"/>
      <c r="M50" s="44">
        <v>10</v>
      </c>
      <c r="N50" s="57">
        <v>10</v>
      </c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x14ac:dyDescent="0.25">
      <c r="A51" s="45" t="s">
        <v>75</v>
      </c>
      <c r="B51" s="46" t="s">
        <v>84</v>
      </c>
      <c r="C51" s="47">
        <f t="shared" si="7"/>
        <v>332.3</v>
      </c>
      <c r="D51" s="47">
        <f t="shared" si="7"/>
        <v>332.3</v>
      </c>
      <c r="E51" s="86">
        <v>332.3</v>
      </c>
      <c r="F51" s="86">
        <v>332.3</v>
      </c>
      <c r="G51" s="87"/>
      <c r="H51" s="87"/>
      <c r="I51" s="44"/>
      <c r="J51" s="44"/>
      <c r="K51" s="44"/>
      <c r="L51" s="44"/>
      <c r="M51" s="44"/>
      <c r="N51" s="57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 ht="27.6" x14ac:dyDescent="0.25">
      <c r="A52" s="24">
        <v>15</v>
      </c>
      <c r="B52" s="25" t="s">
        <v>76</v>
      </c>
      <c r="C52" s="48">
        <f t="shared" si="7"/>
        <v>1382.8</v>
      </c>
      <c r="D52" s="41">
        <f t="shared" si="7"/>
        <v>1382.8</v>
      </c>
      <c r="E52" s="86">
        <v>1382.8</v>
      </c>
      <c r="F52" s="86">
        <v>1382.8</v>
      </c>
      <c r="G52" s="87"/>
      <c r="H52" s="87"/>
      <c r="I52" s="44"/>
      <c r="J52" s="44"/>
      <c r="K52" s="44"/>
      <c r="L52" s="44"/>
      <c r="M52" s="44"/>
      <c r="N52" s="57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24" ht="27.6" x14ac:dyDescent="0.25">
      <c r="A53" s="24">
        <v>16</v>
      </c>
      <c r="B53" s="25" t="s">
        <v>77</v>
      </c>
      <c r="C53" s="48">
        <f t="shared" si="7"/>
        <v>389.1</v>
      </c>
      <c r="D53" s="41">
        <f t="shared" si="7"/>
        <v>389.1</v>
      </c>
      <c r="E53" s="86">
        <v>258.8</v>
      </c>
      <c r="F53" s="86">
        <v>258.8</v>
      </c>
      <c r="G53" s="87"/>
      <c r="H53" s="87"/>
      <c r="I53" s="44"/>
      <c r="J53" s="44"/>
      <c r="K53" s="44"/>
      <c r="L53" s="57"/>
      <c r="M53" s="44">
        <v>130.30000000000001</v>
      </c>
      <c r="N53" s="57">
        <v>130.30000000000001</v>
      </c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1:24" s="17" customFormat="1" ht="13.95" customHeight="1" x14ac:dyDescent="0.25">
      <c r="A54" s="35" t="s">
        <v>37</v>
      </c>
      <c r="B54" s="49" t="s">
        <v>85</v>
      </c>
      <c r="C54" s="48">
        <f t="shared" si="7"/>
        <v>0</v>
      </c>
      <c r="D54" s="48">
        <f t="shared" si="7"/>
        <v>0</v>
      </c>
      <c r="E54" s="86"/>
      <c r="F54" s="57"/>
      <c r="G54" s="87"/>
      <c r="H54" s="87"/>
      <c r="I54" s="44"/>
      <c r="J54" s="44"/>
      <c r="K54" s="44"/>
      <c r="L54" s="44"/>
      <c r="M54" s="44"/>
      <c r="N54" s="57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17" customFormat="1" ht="13.95" customHeight="1" x14ac:dyDescent="0.25">
      <c r="A55" s="35" t="s">
        <v>78</v>
      </c>
      <c r="B55" s="49" t="s">
        <v>86</v>
      </c>
      <c r="C55" s="41">
        <f>E55+G55+I55+K55+M55+O55+Q55+U55+W55+S55</f>
        <v>0</v>
      </c>
      <c r="D55" s="41">
        <f t="shared" si="7"/>
        <v>0</v>
      </c>
      <c r="E55" s="87"/>
      <c r="F55" s="44"/>
      <c r="G55" s="87"/>
      <c r="H55" s="87"/>
      <c r="I55" s="44"/>
      <c r="J55" s="44"/>
      <c r="K55" s="44"/>
      <c r="L55" s="44"/>
      <c r="M55" s="44"/>
      <c r="N55" s="57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ht="34.200000000000003" customHeight="1" x14ac:dyDescent="0.25">
      <c r="A56" s="35" t="s">
        <v>79</v>
      </c>
      <c r="B56" s="42" t="s">
        <v>98</v>
      </c>
      <c r="C56" s="41">
        <f>E56+G56+I56+K56+M56+O56+Q56+U56+W56+S56</f>
        <v>29.6</v>
      </c>
      <c r="D56" s="41">
        <f t="shared" ref="D56" si="9">F56+H56+J56+L56+N56+P56+R56+V56+X56+T56</f>
        <v>29.6</v>
      </c>
      <c r="E56" s="87"/>
      <c r="F56" s="44"/>
      <c r="G56" s="87">
        <v>29.6</v>
      </c>
      <c r="H56" s="87">
        <v>29.6</v>
      </c>
      <c r="I56" s="44"/>
      <c r="J56" s="44"/>
      <c r="K56" s="44"/>
      <c r="L56" s="44"/>
      <c r="M56" s="44"/>
      <c r="N56" s="57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 ht="13.95" customHeight="1" x14ac:dyDescent="0.25">
      <c r="A57" s="102" t="s">
        <v>19</v>
      </c>
      <c r="B57" s="102"/>
      <c r="C57" s="50">
        <f>C18+C19+C21+C23+C29+C39+C49+C50+C52+C53+C56</f>
        <v>70075.700000000026</v>
      </c>
      <c r="D57" s="50">
        <f>D18+D19+D21+D23+D29+D39+D49+D50+D52+D53</f>
        <v>69423.800000000017</v>
      </c>
      <c r="E57" s="51">
        <f>E53+E52+E50+E39+E29+E23+E22+E21+E20+E19+E18+E46+E47+E48+E49+E28+E56</f>
        <v>54001.399999999994</v>
      </c>
      <c r="F57" s="72">
        <f t="shared" ref="F57:X57" si="10">F53+F52+F50+F39+F29+F23+F22+F21+F20+F19+F18+F46+F47+F48+F49+F28+F56</f>
        <v>54001.399999999994</v>
      </c>
      <c r="G57" s="108">
        <f>G18+G19+G20+G21+G22+G23+G29+G39+G50+G52+G53+G56</f>
        <v>14861.300000000001</v>
      </c>
      <c r="H57" s="108">
        <f>H18+H19+H20+H21+H22+H23+H29+H39+H50+H52+H53+H56</f>
        <v>14379.9</v>
      </c>
      <c r="I57" s="50">
        <f t="shared" si="10"/>
        <v>0</v>
      </c>
      <c r="J57" s="50">
        <f t="shared" si="10"/>
        <v>0</v>
      </c>
      <c r="K57" s="72">
        <f t="shared" si="10"/>
        <v>0</v>
      </c>
      <c r="L57" s="50">
        <f t="shared" si="10"/>
        <v>0</v>
      </c>
      <c r="M57" s="112">
        <f>M21+M28+M29+M39+M50+M53</f>
        <v>492.6</v>
      </c>
      <c r="N57" s="50">
        <f t="shared" si="10"/>
        <v>472.59999999999997</v>
      </c>
      <c r="O57" s="72">
        <f t="shared" si="10"/>
        <v>720.2</v>
      </c>
      <c r="P57" s="50">
        <f>P23+P29+P39</f>
        <v>599.4</v>
      </c>
      <c r="Q57" s="50">
        <f t="shared" si="10"/>
        <v>0</v>
      </c>
      <c r="R57" s="50">
        <f t="shared" si="10"/>
        <v>0</v>
      </c>
      <c r="S57" s="50">
        <f t="shared" si="10"/>
        <v>0</v>
      </c>
      <c r="T57" s="50">
        <f t="shared" si="10"/>
        <v>0</v>
      </c>
      <c r="U57" s="50">
        <f t="shared" si="10"/>
        <v>0</v>
      </c>
      <c r="V57" s="50">
        <f t="shared" si="10"/>
        <v>0</v>
      </c>
      <c r="W57" s="50">
        <f t="shared" si="10"/>
        <v>0</v>
      </c>
      <c r="X57" s="50">
        <f t="shared" si="10"/>
        <v>0</v>
      </c>
    </row>
    <row r="58" spans="1:24" x14ac:dyDescent="0.25">
      <c r="A58" s="52"/>
      <c r="B58" s="53" t="s">
        <v>80</v>
      </c>
      <c r="C58" s="54">
        <v>297.60000000000002</v>
      </c>
      <c r="D58" s="54">
        <f ca="1">F58+H58+J58+L58+N58+P58+R58+V58+X58+T58+D58</f>
        <v>0</v>
      </c>
      <c r="E58" s="51"/>
      <c r="F58" s="72"/>
      <c r="G58" s="108">
        <v>297.60000000000002</v>
      </c>
      <c r="H58" s="108">
        <v>297.60000000000002</v>
      </c>
      <c r="I58" s="54"/>
      <c r="J58" s="54"/>
      <c r="K58" s="72"/>
      <c r="L58" s="54"/>
      <c r="M58" s="112"/>
      <c r="N58" s="54"/>
      <c r="O58" s="72"/>
      <c r="P58" s="54"/>
      <c r="Q58" s="54"/>
      <c r="R58" s="54"/>
      <c r="S58" s="54"/>
      <c r="T58" s="54"/>
      <c r="U58" s="54"/>
      <c r="V58" s="54"/>
      <c r="W58" s="54"/>
      <c r="X58" s="54"/>
    </row>
    <row r="59" spans="1:24" ht="27.6" x14ac:dyDescent="0.25">
      <c r="A59" s="52"/>
      <c r="B59" s="53" t="s">
        <v>81</v>
      </c>
      <c r="C59" s="54"/>
      <c r="D59" s="54">
        <f>F59+H59+J59+L59+N59+P59+R59+V59+X59+T59</f>
        <v>0</v>
      </c>
      <c r="E59" s="51"/>
      <c r="F59" s="72"/>
      <c r="G59" s="108"/>
      <c r="H59" s="108"/>
      <c r="I59" s="54"/>
      <c r="J59" s="54"/>
      <c r="K59" s="72"/>
      <c r="L59" s="54"/>
      <c r="M59" s="112"/>
      <c r="N59" s="54"/>
      <c r="O59" s="72"/>
      <c r="P59" s="54"/>
      <c r="Q59" s="54"/>
      <c r="R59" s="54"/>
      <c r="S59" s="54"/>
      <c r="T59" s="54"/>
      <c r="U59" s="54"/>
      <c r="V59" s="54"/>
      <c r="W59" s="54"/>
      <c r="X59" s="54"/>
    </row>
    <row r="60" spans="1:24" x14ac:dyDescent="0.25">
      <c r="A60" s="103" t="s">
        <v>109</v>
      </c>
      <c r="B60" s="103"/>
      <c r="C60" s="29">
        <f t="shared" ref="C60" si="11">C10+C17-C57+C59-C58</f>
        <v>-2.3305801732931286E-11</v>
      </c>
      <c r="D60" s="29">
        <f ca="1">D10+D17-D57+D59-D58</f>
        <v>-1.7507773009128869E-11</v>
      </c>
      <c r="E60" s="51">
        <f t="shared" ref="E60:X60" si="12">E10+E17-E57+E59-E58</f>
        <v>7.2759576141834259E-12</v>
      </c>
      <c r="F60" s="72">
        <f t="shared" si="12"/>
        <v>7.2759576141834259E-12</v>
      </c>
      <c r="G60" s="108">
        <f t="shared" si="12"/>
        <v>-1.4779288903810084E-12</v>
      </c>
      <c r="H60" s="108">
        <f t="shared" si="12"/>
        <v>0</v>
      </c>
      <c r="I60" s="29">
        <f t="shared" si="12"/>
        <v>0</v>
      </c>
      <c r="J60" s="29">
        <f t="shared" si="12"/>
        <v>0</v>
      </c>
      <c r="K60" s="72">
        <f t="shared" si="12"/>
        <v>0</v>
      </c>
      <c r="L60" s="29">
        <f t="shared" si="12"/>
        <v>0</v>
      </c>
      <c r="M60" s="112">
        <f t="shared" si="12"/>
        <v>0</v>
      </c>
      <c r="N60" s="29">
        <f t="shared" si="12"/>
        <v>0.10000000000002274</v>
      </c>
      <c r="O60" s="72">
        <f t="shared" si="12"/>
        <v>0.19999999999993179</v>
      </c>
      <c r="P60" s="29">
        <f t="shared" si="12"/>
        <v>0</v>
      </c>
      <c r="Q60" s="29">
        <f t="shared" si="12"/>
        <v>0</v>
      </c>
      <c r="R60" s="29">
        <f t="shared" si="12"/>
        <v>0</v>
      </c>
      <c r="S60" s="29">
        <f t="shared" si="12"/>
        <v>0</v>
      </c>
      <c r="T60" s="29">
        <f t="shared" si="12"/>
        <v>0</v>
      </c>
      <c r="U60" s="29">
        <f t="shared" si="12"/>
        <v>0</v>
      </c>
      <c r="V60" s="29">
        <f t="shared" si="12"/>
        <v>0</v>
      </c>
      <c r="W60" s="29">
        <f t="shared" si="12"/>
        <v>0</v>
      </c>
      <c r="X60" s="29">
        <f t="shared" si="12"/>
        <v>0</v>
      </c>
    </row>
    <row r="61" spans="1:24" x14ac:dyDescent="0.25">
      <c r="A61" s="104" t="s">
        <v>33</v>
      </c>
      <c r="B61" s="105"/>
      <c r="C61" s="26"/>
      <c r="D61" s="29">
        <v>0</v>
      </c>
      <c r="E61" s="27"/>
      <c r="F61" s="30"/>
      <c r="G61" s="27"/>
      <c r="H61" s="27"/>
      <c r="I61" s="27"/>
      <c r="J61" s="27"/>
      <c r="K61" s="30"/>
      <c r="L61" s="27"/>
      <c r="M61" s="111"/>
      <c r="N61" s="27"/>
      <c r="O61" s="30"/>
      <c r="P61" s="27"/>
      <c r="Q61" s="27"/>
      <c r="R61" s="27"/>
      <c r="S61" s="27"/>
      <c r="T61" s="27"/>
      <c r="U61" s="27"/>
      <c r="V61" s="27"/>
      <c r="W61" s="27"/>
      <c r="X61" s="27"/>
    </row>
    <row r="62" spans="1:24" x14ac:dyDescent="0.25">
      <c r="A62" s="103" t="s">
        <v>82</v>
      </c>
      <c r="B62" s="103"/>
      <c r="C62" s="26"/>
      <c r="D62" s="51">
        <v>0</v>
      </c>
      <c r="E62" s="27"/>
      <c r="F62" s="30"/>
      <c r="G62" s="27"/>
      <c r="H62" s="27"/>
      <c r="I62" s="27"/>
      <c r="J62" s="27"/>
      <c r="K62" s="30"/>
      <c r="L62" s="27"/>
      <c r="M62" s="111"/>
      <c r="N62" s="27"/>
      <c r="O62" s="30"/>
      <c r="P62" s="27"/>
      <c r="Q62" s="27"/>
      <c r="R62" s="27"/>
      <c r="S62" s="27"/>
      <c r="T62" s="27"/>
      <c r="U62" s="27"/>
      <c r="V62" s="27"/>
      <c r="W62" s="27"/>
      <c r="X62" s="27"/>
    </row>
    <row r="63" spans="1:24" ht="27.6" customHeight="1" x14ac:dyDescent="0.25">
      <c r="A63" s="99" t="s">
        <v>89</v>
      </c>
      <c r="B63" s="99"/>
    </row>
    <row r="64" spans="1:24" x14ac:dyDescent="0.25">
      <c r="A64" s="55"/>
      <c r="B64" s="56" t="s">
        <v>87</v>
      </c>
      <c r="C64" s="55"/>
      <c r="D64" s="55"/>
      <c r="E64" s="89"/>
      <c r="F64" s="74"/>
      <c r="G64" s="89"/>
      <c r="H64" s="89"/>
      <c r="I64" s="55"/>
      <c r="J64" s="55"/>
      <c r="K64" s="74"/>
      <c r="L64" s="55"/>
      <c r="M64" s="74"/>
      <c r="N64" s="55"/>
      <c r="O64" s="74"/>
      <c r="P64" s="55"/>
      <c r="Q64" s="55"/>
      <c r="R64" s="55"/>
      <c r="S64" s="55"/>
      <c r="T64" s="55"/>
      <c r="U64" s="55"/>
      <c r="V64" s="55"/>
      <c r="W64" s="55"/>
      <c r="X64" s="55"/>
    </row>
    <row r="65" spans="1:24" x14ac:dyDescent="0.25">
      <c r="A65" s="55"/>
      <c r="B65" s="56" t="s">
        <v>88</v>
      </c>
      <c r="C65" s="55"/>
      <c r="D65" s="55"/>
      <c r="E65" s="89"/>
      <c r="F65" s="74"/>
      <c r="G65" s="89"/>
      <c r="H65" s="89"/>
      <c r="I65" s="55"/>
      <c r="J65" s="55"/>
      <c r="K65" s="74"/>
      <c r="L65" s="55"/>
      <c r="M65" s="74"/>
      <c r="N65" s="55"/>
      <c r="O65" s="74"/>
      <c r="P65" s="55"/>
      <c r="Q65" s="55"/>
      <c r="R65" s="55"/>
      <c r="S65" s="55"/>
      <c r="T65" s="55"/>
      <c r="U65" s="55"/>
      <c r="V65" s="55"/>
      <c r="W65" s="55"/>
      <c r="X65" s="55"/>
    </row>
  </sheetData>
  <mergeCells count="28">
    <mergeCell ref="A63:B63"/>
    <mergeCell ref="O7:P7"/>
    <mergeCell ref="Q7:R7"/>
    <mergeCell ref="S7:T7"/>
    <mergeCell ref="U7:V7"/>
    <mergeCell ref="A17:B17"/>
    <mergeCell ref="A57:B57"/>
    <mergeCell ref="A60:B60"/>
    <mergeCell ref="A61:B61"/>
    <mergeCell ref="A62:B62"/>
    <mergeCell ref="W7:X7"/>
    <mergeCell ref="A10:B10"/>
    <mergeCell ref="D7:D8"/>
    <mergeCell ref="E7:F7"/>
    <mergeCell ref="G7:H7"/>
    <mergeCell ref="I7:J7"/>
    <mergeCell ref="K7:L7"/>
    <mergeCell ref="M7:N7"/>
    <mergeCell ref="A6:A8"/>
    <mergeCell ref="B6:B8"/>
    <mergeCell ref="C6:D6"/>
    <mergeCell ref="E6:X6"/>
    <mergeCell ref="C7:C8"/>
    <mergeCell ref="C1:L1"/>
    <mergeCell ref="C2:L2"/>
    <mergeCell ref="C3:L3"/>
    <mergeCell ref="C4:N4"/>
    <mergeCell ref="L5:N5"/>
  </mergeCells>
  <pageMargins left="0.70866141732283472" right="0.31496062992125984" top="0.15748031496062992" bottom="0.15748031496062992" header="0.31496062992125984" footer="0.31496062992125984"/>
  <pageSetup paperSize="9" scale="95" fitToWidth="2" fitToHeight="0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5"/>
  <sheetViews>
    <sheetView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60" sqref="D60"/>
    </sheetView>
  </sheetViews>
  <sheetFormatPr defaultColWidth="9.109375" defaultRowHeight="13.8" x14ac:dyDescent="0.25"/>
  <cols>
    <col min="1" max="1" width="6.5546875" style="10" customWidth="1"/>
    <col min="2" max="2" width="46" style="10" customWidth="1"/>
    <col min="3" max="3" width="17.44140625" style="10" customWidth="1"/>
    <col min="4" max="4" width="17.33203125" style="10" customWidth="1"/>
    <col min="5" max="6" width="18.5546875" style="10" customWidth="1"/>
    <col min="7" max="7" width="17.5546875" style="10" customWidth="1"/>
    <col min="8" max="9" width="18" style="10" customWidth="1"/>
    <col min="10" max="10" width="18.6640625" style="10" customWidth="1"/>
    <col min="11" max="11" width="19.33203125" style="10" customWidth="1"/>
    <col min="12" max="13" width="18" style="10" customWidth="1"/>
    <col min="14" max="14" width="17.6640625" style="10" customWidth="1"/>
    <col min="15" max="18" width="15.6640625" style="10" customWidth="1"/>
    <col min="19" max="19" width="15.6640625" style="10" bestFit="1" customWidth="1"/>
    <col min="20" max="20" width="15.5546875" style="10" customWidth="1"/>
    <col min="21" max="21" width="15.6640625" style="10" bestFit="1" customWidth="1"/>
    <col min="22" max="22" width="15.5546875" style="10" customWidth="1"/>
    <col min="23" max="24" width="15.6640625" style="10" customWidth="1"/>
    <col min="25" max="16384" width="9.109375" style="10"/>
  </cols>
  <sheetData>
    <row r="1" spans="1:32" ht="16.8" x14ac:dyDescent="0.3">
      <c r="B1" s="3"/>
      <c r="C1" s="90" t="s">
        <v>100</v>
      </c>
      <c r="D1" s="90"/>
      <c r="E1" s="90"/>
      <c r="F1" s="90"/>
      <c r="G1" s="90"/>
      <c r="H1" s="90"/>
      <c r="I1" s="90"/>
      <c r="J1" s="90"/>
      <c r="K1" s="90"/>
      <c r="L1" s="9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2" ht="16.8" x14ac:dyDescent="0.3">
      <c r="B2" s="3"/>
      <c r="C2" s="90" t="s">
        <v>101</v>
      </c>
      <c r="D2" s="90"/>
      <c r="E2" s="90"/>
      <c r="F2" s="90"/>
      <c r="G2" s="90"/>
      <c r="H2" s="90"/>
      <c r="I2" s="90"/>
      <c r="J2" s="90"/>
      <c r="K2" s="90"/>
      <c r="L2" s="90"/>
      <c r="M2" s="3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32" ht="16.8" x14ac:dyDescent="0.3">
      <c r="A3" s="3"/>
      <c r="B3" s="3"/>
      <c r="C3" s="91" t="s">
        <v>99</v>
      </c>
      <c r="D3" s="91"/>
      <c r="E3" s="91"/>
      <c r="F3" s="91"/>
      <c r="G3" s="91"/>
      <c r="H3" s="91"/>
      <c r="I3" s="91"/>
      <c r="J3" s="91"/>
      <c r="K3" s="91"/>
      <c r="L3" s="91"/>
      <c r="M3" s="9"/>
      <c r="N3" s="9"/>
      <c r="O3" s="9"/>
      <c r="P3" s="4"/>
      <c r="Q3" s="3"/>
      <c r="R3" s="3"/>
      <c r="S3" s="3"/>
      <c r="T3" s="3"/>
      <c r="U3" s="3"/>
      <c r="V3" s="3"/>
      <c r="W3" s="3"/>
      <c r="X3" s="3"/>
    </row>
    <row r="4" spans="1:32" ht="15" customHeight="1" x14ac:dyDescent="0.25">
      <c r="B4" s="8"/>
      <c r="C4" s="92" t="s">
        <v>29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8"/>
      <c r="P4" s="8"/>
      <c r="Q4" s="8"/>
      <c r="R4" s="8"/>
      <c r="S4" s="8"/>
      <c r="T4" s="8"/>
      <c r="U4" s="8"/>
      <c r="V4" s="8"/>
      <c r="W4" s="8"/>
      <c r="X4" s="8"/>
    </row>
    <row r="5" spans="1:32" x14ac:dyDescent="0.25">
      <c r="C5" s="12"/>
      <c r="D5" s="12"/>
      <c r="E5" s="12"/>
      <c r="F5" s="12"/>
      <c r="G5" s="12"/>
      <c r="H5" s="12"/>
      <c r="I5" s="12"/>
      <c r="J5" s="12"/>
      <c r="K5" s="12"/>
      <c r="L5" s="93"/>
      <c r="M5" s="93"/>
      <c r="N5" s="93"/>
      <c r="X5" s="13" t="s">
        <v>30</v>
      </c>
    </row>
    <row r="6" spans="1:32" x14ac:dyDescent="0.25">
      <c r="A6" s="97" t="s">
        <v>4</v>
      </c>
      <c r="B6" s="97" t="s">
        <v>0</v>
      </c>
      <c r="C6" s="97" t="s">
        <v>21</v>
      </c>
      <c r="D6" s="97"/>
      <c r="E6" s="98" t="s">
        <v>3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32" ht="37.5" customHeight="1" x14ac:dyDescent="0.25">
      <c r="A7" s="97"/>
      <c r="B7" s="97"/>
      <c r="C7" s="97" t="s">
        <v>103</v>
      </c>
      <c r="D7" s="97" t="s">
        <v>23</v>
      </c>
      <c r="E7" s="97" t="s">
        <v>2</v>
      </c>
      <c r="F7" s="97"/>
      <c r="G7" s="97" t="s">
        <v>1</v>
      </c>
      <c r="H7" s="97"/>
      <c r="I7" s="94" t="s">
        <v>90</v>
      </c>
      <c r="J7" s="94"/>
      <c r="K7" s="94" t="s">
        <v>91</v>
      </c>
      <c r="L7" s="94"/>
      <c r="M7" s="94" t="s">
        <v>92</v>
      </c>
      <c r="N7" s="94"/>
      <c r="O7" s="94" t="s">
        <v>93</v>
      </c>
      <c r="P7" s="94"/>
      <c r="Q7" s="94" t="s">
        <v>94</v>
      </c>
      <c r="R7" s="94"/>
      <c r="S7" s="100" t="s">
        <v>97</v>
      </c>
      <c r="T7" s="101"/>
      <c r="U7" s="94" t="s">
        <v>95</v>
      </c>
      <c r="V7" s="94"/>
      <c r="W7" s="94" t="s">
        <v>96</v>
      </c>
      <c r="X7" s="94"/>
      <c r="Y7" s="1"/>
      <c r="Z7" s="1"/>
      <c r="AA7" s="1"/>
      <c r="AB7" s="1"/>
      <c r="AC7" s="1"/>
      <c r="AD7" s="1"/>
      <c r="AE7" s="1"/>
      <c r="AF7" s="1"/>
    </row>
    <row r="8" spans="1:32" ht="27.6" x14ac:dyDescent="0.25">
      <c r="A8" s="97"/>
      <c r="B8" s="97"/>
      <c r="C8" s="97"/>
      <c r="D8" s="97"/>
      <c r="E8" s="61" t="s">
        <v>104</v>
      </c>
      <c r="F8" s="61" t="s">
        <v>23</v>
      </c>
      <c r="G8" s="61" t="s">
        <v>103</v>
      </c>
      <c r="H8" s="61" t="s">
        <v>23</v>
      </c>
      <c r="I8" s="61" t="s">
        <v>103</v>
      </c>
      <c r="J8" s="61" t="s">
        <v>23</v>
      </c>
      <c r="K8" s="61" t="s">
        <v>103</v>
      </c>
      <c r="L8" s="61" t="s">
        <v>23</v>
      </c>
      <c r="M8" s="61" t="s">
        <v>103</v>
      </c>
      <c r="N8" s="61" t="s">
        <v>23</v>
      </c>
      <c r="O8" s="61" t="s">
        <v>103</v>
      </c>
      <c r="P8" s="61" t="s">
        <v>23</v>
      </c>
      <c r="Q8" s="61" t="s">
        <v>103</v>
      </c>
      <c r="R8" s="61" t="s">
        <v>23</v>
      </c>
      <c r="S8" s="61" t="s">
        <v>103</v>
      </c>
      <c r="T8" s="61" t="s">
        <v>23</v>
      </c>
      <c r="U8" s="61" t="s">
        <v>103</v>
      </c>
      <c r="V8" s="61" t="s">
        <v>23</v>
      </c>
      <c r="W8" s="61" t="s">
        <v>103</v>
      </c>
      <c r="X8" s="61" t="s">
        <v>23</v>
      </c>
      <c r="Y8" s="1"/>
      <c r="Z8" s="1"/>
      <c r="AA8" s="1"/>
      <c r="AB8" s="1"/>
      <c r="AC8" s="1"/>
      <c r="AD8" s="1"/>
      <c r="AE8" s="1"/>
      <c r="AF8" s="1"/>
    </row>
    <row r="9" spans="1:32" s="7" customFormat="1" ht="12" customHeight="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5">
        <v>21</v>
      </c>
      <c r="V9" s="5">
        <v>22</v>
      </c>
      <c r="W9" s="5">
        <v>23</v>
      </c>
      <c r="X9" s="5">
        <v>24</v>
      </c>
      <c r="Y9" s="6"/>
      <c r="Z9" s="6"/>
      <c r="AA9" s="6"/>
      <c r="AB9" s="6"/>
      <c r="AC9" s="6"/>
      <c r="AD9" s="6"/>
      <c r="AE9" s="6"/>
      <c r="AF9" s="6"/>
    </row>
    <row r="10" spans="1:32" s="23" customFormat="1" x14ac:dyDescent="0.25">
      <c r="A10" s="95" t="s">
        <v>20</v>
      </c>
      <c r="B10" s="96"/>
      <c r="C10" s="20">
        <f>E10+G10+I10+K10+M10+O10+Q10+U10+W10</f>
        <v>81.599999999999994</v>
      </c>
      <c r="D10" s="20">
        <f>F10+H10+J10+L10+N10+P10+R10+V10+X10</f>
        <v>81.599999999999994</v>
      </c>
      <c r="E10" s="21"/>
      <c r="F10" s="21"/>
      <c r="G10" s="21">
        <v>81.599999999999994</v>
      </c>
      <c r="H10" s="21">
        <v>81.599999999999994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/>
      <c r="Z10" s="22"/>
      <c r="AA10" s="22"/>
      <c r="AB10" s="22"/>
      <c r="AC10" s="22"/>
      <c r="AD10" s="22"/>
      <c r="AE10" s="22"/>
      <c r="AF10" s="22"/>
    </row>
    <row r="11" spans="1:32" x14ac:dyDescent="0.25">
      <c r="A11" s="60">
        <v>1</v>
      </c>
      <c r="B11" s="11" t="s">
        <v>24</v>
      </c>
      <c r="C11" s="2">
        <f>E11+G11+I11+K11+M11+O11+Q11+U11+W11+S11</f>
        <v>0</v>
      </c>
      <c r="D11" s="2">
        <f>F11+H11+J11+L11+N11+P11+R11+V11+X11+T11</f>
        <v>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32" x14ac:dyDescent="0.25">
      <c r="A12" s="60">
        <v>2</v>
      </c>
      <c r="B12" s="11" t="s">
        <v>25</v>
      </c>
      <c r="C12" s="2">
        <f t="shared" ref="C12:D27" si="0">E12+G12+I12+K12+M12+O12+Q12+U12+W12+S12</f>
        <v>57904</v>
      </c>
      <c r="D12" s="2">
        <f t="shared" si="0"/>
        <v>56381.399999999994</v>
      </c>
      <c r="E12" s="15">
        <v>45821.1</v>
      </c>
      <c r="F12" s="15">
        <v>45821.1</v>
      </c>
      <c r="G12" s="15">
        <v>10369.6</v>
      </c>
      <c r="H12" s="15">
        <v>9645.9</v>
      </c>
      <c r="I12" s="15"/>
      <c r="J12" s="15"/>
      <c r="K12" s="15">
        <v>579</v>
      </c>
      <c r="L12" s="15">
        <v>200</v>
      </c>
      <c r="M12" s="15">
        <v>420.3</v>
      </c>
      <c r="N12" s="15">
        <v>293.60000000000002</v>
      </c>
      <c r="O12" s="15">
        <v>702.9</v>
      </c>
      <c r="P12" s="15">
        <v>409.7</v>
      </c>
      <c r="Q12" s="15"/>
      <c r="R12" s="15"/>
      <c r="S12" s="15">
        <v>11.1</v>
      </c>
      <c r="T12" s="15">
        <v>11.1</v>
      </c>
      <c r="U12" s="15"/>
      <c r="V12" s="15"/>
      <c r="W12" s="15"/>
      <c r="X12" s="15"/>
    </row>
    <row r="13" spans="1:32" x14ac:dyDescent="0.25">
      <c r="A13" s="60">
        <v>3</v>
      </c>
      <c r="B13" s="11" t="s">
        <v>26</v>
      </c>
      <c r="C13" s="2">
        <f t="shared" si="0"/>
        <v>0</v>
      </c>
      <c r="D13" s="2">
        <f t="shared" si="0"/>
        <v>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32" ht="25.95" customHeight="1" x14ac:dyDescent="0.25">
      <c r="A14" s="60">
        <v>4</v>
      </c>
      <c r="B14" s="11" t="s">
        <v>27</v>
      </c>
      <c r="C14" s="2">
        <f t="shared" si="0"/>
        <v>0</v>
      </c>
      <c r="D14" s="2">
        <f t="shared" si="0"/>
        <v>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32" ht="27.6" customHeight="1" x14ac:dyDescent="0.25">
      <c r="A15" s="60">
        <v>5</v>
      </c>
      <c r="B15" s="11" t="s">
        <v>28</v>
      </c>
      <c r="C15" s="2">
        <f t="shared" si="0"/>
        <v>0</v>
      </c>
      <c r="D15" s="2">
        <f t="shared" si="0"/>
        <v>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2" x14ac:dyDescent="0.25">
      <c r="A16" s="18">
        <v>6</v>
      </c>
      <c r="B16" s="19" t="s">
        <v>38</v>
      </c>
      <c r="C16" s="2">
        <f t="shared" si="0"/>
        <v>0</v>
      </c>
      <c r="D16" s="2">
        <f t="shared" si="0"/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3" customFormat="1" x14ac:dyDescent="0.25">
      <c r="A17" s="95" t="s">
        <v>18</v>
      </c>
      <c r="B17" s="96"/>
      <c r="C17" s="20">
        <f t="shared" si="0"/>
        <v>57904</v>
      </c>
      <c r="D17" s="20">
        <f t="shared" si="0"/>
        <v>56381.399999999994</v>
      </c>
      <c r="E17" s="20">
        <f t="shared" ref="E17:X17" si="1">SUM(E11:E16)</f>
        <v>45821.1</v>
      </c>
      <c r="F17" s="20">
        <f t="shared" si="1"/>
        <v>45821.1</v>
      </c>
      <c r="G17" s="20">
        <f t="shared" si="1"/>
        <v>10369.6</v>
      </c>
      <c r="H17" s="20">
        <f t="shared" si="1"/>
        <v>9645.9</v>
      </c>
      <c r="I17" s="20">
        <f t="shared" si="1"/>
        <v>0</v>
      </c>
      <c r="J17" s="20">
        <f t="shared" si="1"/>
        <v>0</v>
      </c>
      <c r="K17" s="20">
        <f t="shared" si="1"/>
        <v>579</v>
      </c>
      <c r="L17" s="20">
        <f t="shared" si="1"/>
        <v>200</v>
      </c>
      <c r="M17" s="20">
        <f t="shared" si="1"/>
        <v>420.3</v>
      </c>
      <c r="N17" s="20">
        <f t="shared" si="1"/>
        <v>293.60000000000002</v>
      </c>
      <c r="O17" s="20">
        <f t="shared" si="1"/>
        <v>702.9</v>
      </c>
      <c r="P17" s="20">
        <f t="shared" si="1"/>
        <v>409.7</v>
      </c>
      <c r="Q17" s="20">
        <f t="shared" si="1"/>
        <v>0</v>
      </c>
      <c r="R17" s="20">
        <f t="shared" si="1"/>
        <v>0</v>
      </c>
      <c r="S17" s="20">
        <f t="shared" si="1"/>
        <v>11.1</v>
      </c>
      <c r="T17" s="20">
        <f t="shared" si="1"/>
        <v>11.1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</row>
    <row r="18" spans="1:24" x14ac:dyDescent="0.25">
      <c r="A18" s="24">
        <v>1</v>
      </c>
      <c r="B18" s="25" t="s">
        <v>39</v>
      </c>
      <c r="C18" s="26">
        <f>E18+G18+I18+K18+M18+O18+Q18+U18+W18+S18</f>
        <v>33896.300000000003</v>
      </c>
      <c r="D18" s="26">
        <f t="shared" si="0"/>
        <v>33895.700000000004</v>
      </c>
      <c r="E18" s="59">
        <v>30974.9</v>
      </c>
      <c r="F18" s="27">
        <v>30974.9</v>
      </c>
      <c r="G18" s="27">
        <v>2921.4</v>
      </c>
      <c r="H18" s="27">
        <v>2920.8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27.6" x14ac:dyDescent="0.25">
      <c r="A19" s="24">
        <v>2</v>
      </c>
      <c r="B19" s="25" t="s">
        <v>40</v>
      </c>
      <c r="C19" s="26">
        <f t="shared" si="0"/>
        <v>10719.4</v>
      </c>
      <c r="D19" s="26">
        <f t="shared" si="0"/>
        <v>10719.4</v>
      </c>
      <c r="E19" s="59">
        <v>9837.2999999999993</v>
      </c>
      <c r="F19" s="27">
        <v>9837.2999999999993</v>
      </c>
      <c r="G19" s="27">
        <v>882.1</v>
      </c>
      <c r="H19" s="27">
        <v>882.1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x14ac:dyDescent="0.25">
      <c r="A20" s="24">
        <v>3</v>
      </c>
      <c r="B20" s="25" t="s">
        <v>41</v>
      </c>
      <c r="C20" s="26">
        <f t="shared" si="0"/>
        <v>0</v>
      </c>
      <c r="D20" s="26">
        <f t="shared" si="0"/>
        <v>0</v>
      </c>
      <c r="E20" s="59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x14ac:dyDescent="0.25">
      <c r="A21" s="24">
        <v>4</v>
      </c>
      <c r="B21" s="25" t="s">
        <v>42</v>
      </c>
      <c r="C21" s="26">
        <f t="shared" si="0"/>
        <v>66.400000000000006</v>
      </c>
      <c r="D21" s="26">
        <f t="shared" si="0"/>
        <v>64</v>
      </c>
      <c r="E21" s="59">
        <v>60</v>
      </c>
      <c r="F21" s="27">
        <v>60</v>
      </c>
      <c r="G21" s="27"/>
      <c r="H21" s="27"/>
      <c r="I21" s="27"/>
      <c r="J21" s="27"/>
      <c r="K21" s="27"/>
      <c r="L21" s="27"/>
      <c r="M21" s="27">
        <v>2.4</v>
      </c>
      <c r="N21" s="27">
        <v>1</v>
      </c>
      <c r="O21" s="27">
        <v>4</v>
      </c>
      <c r="P21" s="27">
        <v>3</v>
      </c>
      <c r="Q21" s="27"/>
      <c r="R21" s="27"/>
      <c r="S21" s="27"/>
      <c r="T21" s="27"/>
      <c r="U21" s="27"/>
      <c r="V21" s="27"/>
      <c r="W21" s="27"/>
      <c r="X21" s="27"/>
    </row>
    <row r="22" spans="1:24" x14ac:dyDescent="0.25">
      <c r="A22" s="24">
        <v>5</v>
      </c>
      <c r="B22" s="25" t="s">
        <v>43</v>
      </c>
      <c r="C22" s="26">
        <f t="shared" si="0"/>
        <v>0</v>
      </c>
      <c r="D22" s="26">
        <f t="shared" si="0"/>
        <v>0</v>
      </c>
      <c r="E22" s="59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62">
        <v>6</v>
      </c>
      <c r="B23" s="28" t="s">
        <v>44</v>
      </c>
      <c r="C23" s="29">
        <f>SUM(C24:C27)</f>
        <v>3011.7999999999997</v>
      </c>
      <c r="D23" s="29">
        <f t="shared" ref="D23:X23" si="2">SUM(D24:D27)</f>
        <v>2719.6</v>
      </c>
      <c r="E23" s="29">
        <f t="shared" si="2"/>
        <v>2339.5</v>
      </c>
      <c r="F23" s="29">
        <f t="shared" si="2"/>
        <v>2339.5</v>
      </c>
      <c r="G23" s="29">
        <f t="shared" si="2"/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29">
        <f t="shared" si="2"/>
        <v>0</v>
      </c>
      <c r="L23" s="29">
        <f t="shared" si="2"/>
        <v>0</v>
      </c>
      <c r="M23" s="29">
        <f t="shared" si="2"/>
        <v>0</v>
      </c>
      <c r="N23" s="29">
        <f t="shared" si="2"/>
        <v>0</v>
      </c>
      <c r="O23" s="29">
        <f t="shared" si="2"/>
        <v>672.3</v>
      </c>
      <c r="P23" s="29">
        <f t="shared" si="2"/>
        <v>380.1</v>
      </c>
      <c r="Q23" s="29">
        <f t="shared" si="2"/>
        <v>0</v>
      </c>
      <c r="R23" s="29">
        <f t="shared" si="2"/>
        <v>0</v>
      </c>
      <c r="S23" s="29">
        <f t="shared" si="2"/>
        <v>0</v>
      </c>
      <c r="T23" s="29">
        <f t="shared" si="2"/>
        <v>0</v>
      </c>
      <c r="U23" s="29">
        <f t="shared" si="2"/>
        <v>0</v>
      </c>
      <c r="V23" s="29">
        <f t="shared" si="2"/>
        <v>0</v>
      </c>
      <c r="W23" s="29">
        <f t="shared" si="2"/>
        <v>0</v>
      </c>
      <c r="X23" s="29">
        <f t="shared" si="2"/>
        <v>0</v>
      </c>
    </row>
    <row r="24" spans="1:24" ht="14.4" customHeight="1" x14ac:dyDescent="0.25">
      <c r="A24" s="24" t="s">
        <v>45</v>
      </c>
      <c r="B24" s="25" t="s">
        <v>5</v>
      </c>
      <c r="C24" s="26">
        <f t="shared" si="0"/>
        <v>2075.5</v>
      </c>
      <c r="D24" s="26">
        <f t="shared" si="0"/>
        <v>1939.3</v>
      </c>
      <c r="E24" s="27">
        <v>1794.6</v>
      </c>
      <c r="F24" s="27">
        <v>1794.6</v>
      </c>
      <c r="G24" s="27"/>
      <c r="H24" s="27"/>
      <c r="I24" s="27"/>
      <c r="J24" s="27"/>
      <c r="K24" s="27"/>
      <c r="L24" s="27"/>
      <c r="M24" s="27"/>
      <c r="N24" s="27"/>
      <c r="O24" s="27">
        <v>280.89999999999998</v>
      </c>
      <c r="P24" s="27">
        <v>144.69999999999999</v>
      </c>
      <c r="Q24" s="27"/>
      <c r="R24" s="27"/>
      <c r="S24" s="27"/>
      <c r="T24" s="27"/>
      <c r="U24" s="27"/>
      <c r="V24" s="27"/>
      <c r="W24" s="27"/>
      <c r="X24" s="27"/>
    </row>
    <row r="25" spans="1:24" x14ac:dyDescent="0.25">
      <c r="A25" s="24" t="s">
        <v>46</v>
      </c>
      <c r="B25" s="25" t="s">
        <v>6</v>
      </c>
      <c r="C25" s="26">
        <f t="shared" si="0"/>
        <v>606.20000000000005</v>
      </c>
      <c r="D25" s="26">
        <f t="shared" si="0"/>
        <v>508.20000000000005</v>
      </c>
      <c r="E25" s="27">
        <v>317.3</v>
      </c>
      <c r="F25" s="27">
        <v>317.3</v>
      </c>
      <c r="G25" s="27"/>
      <c r="H25" s="27"/>
      <c r="I25" s="27"/>
      <c r="J25" s="27"/>
      <c r="K25" s="27"/>
      <c r="L25" s="27"/>
      <c r="M25" s="27"/>
      <c r="N25" s="27"/>
      <c r="O25" s="27">
        <v>288.89999999999998</v>
      </c>
      <c r="P25" s="27">
        <v>190.9</v>
      </c>
      <c r="Q25" s="27"/>
      <c r="R25" s="27"/>
      <c r="S25" s="27"/>
      <c r="T25" s="27"/>
      <c r="U25" s="27"/>
      <c r="V25" s="27"/>
      <c r="W25" s="27"/>
      <c r="X25" s="27"/>
    </row>
    <row r="26" spans="1:24" ht="21" customHeight="1" x14ac:dyDescent="0.25">
      <c r="A26" s="24" t="s">
        <v>47</v>
      </c>
      <c r="B26" s="25" t="s">
        <v>7</v>
      </c>
      <c r="C26" s="26">
        <f t="shared" si="0"/>
        <v>260</v>
      </c>
      <c r="D26" s="30">
        <f t="shared" si="0"/>
        <v>202</v>
      </c>
      <c r="E26" s="27">
        <v>157.5</v>
      </c>
      <c r="F26" s="27">
        <v>157.5</v>
      </c>
      <c r="G26" s="27"/>
      <c r="H26" s="27"/>
      <c r="I26" s="27"/>
      <c r="J26" s="27"/>
      <c r="K26" s="27"/>
      <c r="L26" s="27"/>
      <c r="M26" s="27"/>
      <c r="N26" s="27"/>
      <c r="O26" s="27">
        <v>102.5</v>
      </c>
      <c r="P26" s="27">
        <v>44.5</v>
      </c>
      <c r="Q26" s="27"/>
      <c r="R26" s="27"/>
      <c r="S26" s="27"/>
      <c r="T26" s="27"/>
      <c r="U26" s="27"/>
      <c r="V26" s="27"/>
      <c r="W26" s="27"/>
      <c r="X26" s="27"/>
    </row>
    <row r="27" spans="1:24" ht="21" customHeight="1" x14ac:dyDescent="0.25">
      <c r="A27" s="24" t="s">
        <v>48</v>
      </c>
      <c r="B27" s="25" t="s">
        <v>49</v>
      </c>
      <c r="C27" s="26">
        <f t="shared" si="0"/>
        <v>70.099999999999994</v>
      </c>
      <c r="D27" s="26">
        <f t="shared" si="0"/>
        <v>70.099999999999994</v>
      </c>
      <c r="E27" s="27">
        <v>70.099999999999994</v>
      </c>
      <c r="F27" s="27">
        <v>70.099999999999994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33.6" customHeight="1" x14ac:dyDescent="0.25">
      <c r="A28" s="24">
        <v>7</v>
      </c>
      <c r="B28" s="25" t="s">
        <v>50</v>
      </c>
      <c r="C28" s="26">
        <f t="shared" ref="C28:D28" si="3">E28+G28+I28+K28+M28+O28+Q28+U28+W28+S28</f>
        <v>0</v>
      </c>
      <c r="D28" s="26">
        <f t="shared" si="3"/>
        <v>0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s="14" customFormat="1" ht="28.8" x14ac:dyDescent="0.3">
      <c r="A29" s="31">
        <v>8</v>
      </c>
      <c r="B29" s="32" t="s">
        <v>51</v>
      </c>
      <c r="C29" s="33">
        <f>C30+C31+C32+C33+C34+C35+C36+C37+C38</f>
        <v>245.60000000000002</v>
      </c>
      <c r="D29" s="34">
        <f>D30+D31+D32+D33+D34+D35+D36+D37+D38</f>
        <v>245.60000000000002</v>
      </c>
      <c r="E29" s="33">
        <f t="shared" ref="E29:X29" si="4">E30+E31+E32+E33+E34+E35+E36+E37+E38</f>
        <v>209.7</v>
      </c>
      <c r="F29" s="33">
        <f t="shared" si="4"/>
        <v>209.7</v>
      </c>
      <c r="G29" s="33">
        <f t="shared" si="4"/>
        <v>0</v>
      </c>
      <c r="H29" s="33">
        <f t="shared" si="4"/>
        <v>0</v>
      </c>
      <c r="I29" s="33">
        <f t="shared" si="4"/>
        <v>0</v>
      </c>
      <c r="J29" s="33">
        <f t="shared" si="4"/>
        <v>0</v>
      </c>
      <c r="K29" s="33">
        <f t="shared" si="4"/>
        <v>0</v>
      </c>
      <c r="L29" s="33">
        <f t="shared" si="4"/>
        <v>0</v>
      </c>
      <c r="M29" s="33">
        <f t="shared" si="4"/>
        <v>30.1</v>
      </c>
      <c r="N29" s="33">
        <f t="shared" si="4"/>
        <v>30.1</v>
      </c>
      <c r="O29" s="33">
        <f t="shared" si="4"/>
        <v>5.8</v>
      </c>
      <c r="P29" s="33">
        <f t="shared" si="4"/>
        <v>5.8</v>
      </c>
      <c r="Q29" s="33">
        <f t="shared" si="4"/>
        <v>0</v>
      </c>
      <c r="R29" s="33">
        <f t="shared" si="4"/>
        <v>0</v>
      </c>
      <c r="S29" s="33">
        <f t="shared" si="4"/>
        <v>0</v>
      </c>
      <c r="T29" s="33">
        <f t="shared" si="4"/>
        <v>0</v>
      </c>
      <c r="U29" s="33">
        <f t="shared" si="4"/>
        <v>0</v>
      </c>
      <c r="V29" s="33">
        <f t="shared" si="4"/>
        <v>0</v>
      </c>
      <c r="W29" s="33">
        <f t="shared" si="4"/>
        <v>0</v>
      </c>
      <c r="X29" s="33">
        <f t="shared" si="4"/>
        <v>0</v>
      </c>
    </row>
    <row r="30" spans="1:24" x14ac:dyDescent="0.25">
      <c r="A30" s="35" t="s">
        <v>52</v>
      </c>
      <c r="B30" s="25" t="s">
        <v>31</v>
      </c>
      <c r="C30" s="26">
        <f t="shared" ref="C30:D38" si="5">E30+G30+I30+K30+M30+O30+Q30+U30+W30+S30</f>
        <v>0</v>
      </c>
      <c r="D30" s="26">
        <f t="shared" si="5"/>
        <v>0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35.4" customHeight="1" x14ac:dyDescent="0.25">
      <c r="A31" s="35" t="s">
        <v>53</v>
      </c>
      <c r="B31" s="25" t="s">
        <v>32</v>
      </c>
      <c r="C31" s="26">
        <f t="shared" si="5"/>
        <v>0</v>
      </c>
      <c r="D31" s="26">
        <f t="shared" si="5"/>
        <v>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19.95" customHeight="1" x14ac:dyDescent="0.25">
      <c r="A32" s="35" t="s">
        <v>54</v>
      </c>
      <c r="B32" s="25" t="s">
        <v>8</v>
      </c>
      <c r="C32" s="26">
        <f t="shared" si="5"/>
        <v>59.9</v>
      </c>
      <c r="D32" s="26">
        <f t="shared" si="5"/>
        <v>59.9</v>
      </c>
      <c r="E32" s="27">
        <v>59.9</v>
      </c>
      <c r="F32" s="27">
        <v>59.9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ht="27.6" x14ac:dyDescent="0.25">
      <c r="A33" s="35" t="s">
        <v>55</v>
      </c>
      <c r="B33" s="25" t="s">
        <v>9</v>
      </c>
      <c r="C33" s="26">
        <f t="shared" si="5"/>
        <v>71</v>
      </c>
      <c r="D33" s="26">
        <f t="shared" si="5"/>
        <v>71</v>
      </c>
      <c r="E33" s="27">
        <v>71</v>
      </c>
      <c r="F33" s="27">
        <v>71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27.6" x14ac:dyDescent="0.25">
      <c r="A34" s="35" t="s">
        <v>56</v>
      </c>
      <c r="B34" s="25" t="s">
        <v>10</v>
      </c>
      <c r="C34" s="26">
        <f t="shared" si="5"/>
        <v>32.4</v>
      </c>
      <c r="D34" s="26">
        <f t="shared" si="5"/>
        <v>32.4</v>
      </c>
      <c r="E34" s="27">
        <v>26.6</v>
      </c>
      <c r="F34" s="27">
        <v>26.6</v>
      </c>
      <c r="G34" s="27"/>
      <c r="H34" s="27"/>
      <c r="I34" s="27"/>
      <c r="J34" s="27"/>
      <c r="K34" s="27"/>
      <c r="L34" s="27"/>
      <c r="M34" s="27"/>
      <c r="N34" s="27"/>
      <c r="O34" s="27">
        <v>5.8</v>
      </c>
      <c r="P34" s="27">
        <v>5.8</v>
      </c>
      <c r="Q34" s="27"/>
      <c r="R34" s="27"/>
      <c r="S34" s="27"/>
      <c r="T34" s="27"/>
      <c r="U34" s="27"/>
      <c r="V34" s="27"/>
      <c r="W34" s="27"/>
      <c r="X34" s="27"/>
    </row>
    <row r="35" spans="1:24" x14ac:dyDescent="0.25">
      <c r="A35" s="35" t="s">
        <v>57</v>
      </c>
      <c r="B35" s="25" t="s">
        <v>11</v>
      </c>
      <c r="C35" s="26">
        <f t="shared" si="5"/>
        <v>0</v>
      </c>
      <c r="D35" s="26">
        <f t="shared" si="5"/>
        <v>0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x14ac:dyDescent="0.25">
      <c r="A36" s="35" t="s">
        <v>58</v>
      </c>
      <c r="B36" s="25" t="s">
        <v>12</v>
      </c>
      <c r="C36" s="26">
        <f t="shared" si="5"/>
        <v>0</v>
      </c>
      <c r="D36" s="26">
        <f t="shared" si="5"/>
        <v>0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19.95" customHeight="1" x14ac:dyDescent="0.25">
      <c r="A37" s="35" t="s">
        <v>59</v>
      </c>
      <c r="B37" s="25" t="s">
        <v>22</v>
      </c>
      <c r="C37" s="26">
        <f t="shared" si="5"/>
        <v>0</v>
      </c>
      <c r="D37" s="26">
        <f t="shared" si="5"/>
        <v>0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x14ac:dyDescent="0.25">
      <c r="A38" s="36" t="s">
        <v>60</v>
      </c>
      <c r="B38" s="37" t="s">
        <v>83</v>
      </c>
      <c r="C38" s="38">
        <f t="shared" si="5"/>
        <v>82.300000000000011</v>
      </c>
      <c r="D38" s="38">
        <f t="shared" si="5"/>
        <v>82.300000000000011</v>
      </c>
      <c r="E38" s="27">
        <v>52.2</v>
      </c>
      <c r="F38" s="27">
        <v>52.2</v>
      </c>
      <c r="G38" s="27"/>
      <c r="H38" s="27"/>
      <c r="I38" s="27"/>
      <c r="J38" s="27"/>
      <c r="K38" s="27"/>
      <c r="L38" s="27"/>
      <c r="M38" s="27">
        <v>30.1</v>
      </c>
      <c r="N38" s="27">
        <v>30.1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s="17" customFormat="1" ht="25.2" customHeight="1" x14ac:dyDescent="0.3">
      <c r="A39" s="39">
        <v>9</v>
      </c>
      <c r="B39" s="40" t="s">
        <v>61</v>
      </c>
      <c r="C39" s="34">
        <f>SUM(C40:C45)</f>
        <v>6931.1</v>
      </c>
      <c r="D39" s="34">
        <f t="shared" ref="D39:X39" si="6">SUM(D40:D45)</f>
        <v>5910.4</v>
      </c>
      <c r="E39" s="33">
        <f t="shared" si="6"/>
        <v>297.8</v>
      </c>
      <c r="F39" s="33">
        <f t="shared" si="6"/>
        <v>297.8</v>
      </c>
      <c r="G39" s="33">
        <f>G40+G41+G42+G43+G44+G45+G46+G47+G48+G49+G50</f>
        <v>6566.1</v>
      </c>
      <c r="H39" s="33">
        <f>H42+H45+H49</f>
        <v>5545.4</v>
      </c>
      <c r="I39" s="33">
        <f t="shared" si="6"/>
        <v>0</v>
      </c>
      <c r="J39" s="33">
        <f t="shared" si="6"/>
        <v>0</v>
      </c>
      <c r="K39" s="33">
        <f t="shared" si="6"/>
        <v>0</v>
      </c>
      <c r="L39" s="33">
        <f t="shared" si="6"/>
        <v>0</v>
      </c>
      <c r="M39" s="58">
        <f t="shared" si="6"/>
        <v>47.4</v>
      </c>
      <c r="N39" s="58">
        <f t="shared" si="6"/>
        <v>47.4</v>
      </c>
      <c r="O39" s="33">
        <f t="shared" si="6"/>
        <v>20.8</v>
      </c>
      <c r="P39" s="33">
        <f t="shared" si="6"/>
        <v>20.8</v>
      </c>
      <c r="Q39" s="33">
        <f t="shared" si="6"/>
        <v>0</v>
      </c>
      <c r="R39" s="33">
        <f t="shared" si="6"/>
        <v>0</v>
      </c>
      <c r="S39" s="33">
        <f t="shared" si="6"/>
        <v>0</v>
      </c>
      <c r="T39" s="33">
        <f t="shared" si="6"/>
        <v>0</v>
      </c>
      <c r="U39" s="33">
        <f t="shared" si="6"/>
        <v>0</v>
      </c>
      <c r="V39" s="33">
        <f t="shared" si="6"/>
        <v>0</v>
      </c>
      <c r="W39" s="33">
        <f t="shared" si="6"/>
        <v>0</v>
      </c>
      <c r="X39" s="33">
        <f t="shared" si="6"/>
        <v>0</v>
      </c>
    </row>
    <row r="40" spans="1:24" ht="28.2" customHeight="1" x14ac:dyDescent="0.25">
      <c r="A40" s="35" t="s">
        <v>62</v>
      </c>
      <c r="B40" s="25" t="s">
        <v>13</v>
      </c>
      <c r="C40" s="41">
        <f t="shared" ref="C40:D55" si="7">E40+G40+I40+K40+M40+O40+Q40+U40+W40+S40</f>
        <v>131.1</v>
      </c>
      <c r="D40" s="41">
        <f t="shared" si="7"/>
        <v>131.1</v>
      </c>
      <c r="E40" s="27">
        <v>83.7</v>
      </c>
      <c r="F40" s="27">
        <v>83.7</v>
      </c>
      <c r="G40" s="27"/>
      <c r="H40" s="27"/>
      <c r="I40" s="27"/>
      <c r="J40" s="27"/>
      <c r="K40" s="27"/>
      <c r="L40" s="27"/>
      <c r="M40" s="59">
        <v>47.4</v>
      </c>
      <c r="N40" s="59">
        <v>47.4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x14ac:dyDescent="0.25">
      <c r="A41" s="35" t="s">
        <v>63</v>
      </c>
      <c r="B41" s="42" t="s">
        <v>14</v>
      </c>
      <c r="C41" s="41">
        <f t="shared" si="7"/>
        <v>36.700000000000003</v>
      </c>
      <c r="D41" s="41">
        <f t="shared" si="7"/>
        <v>36.700000000000003</v>
      </c>
      <c r="E41" s="27">
        <v>15.9</v>
      </c>
      <c r="F41" s="27">
        <v>15.9</v>
      </c>
      <c r="G41" s="27"/>
      <c r="H41" s="27"/>
      <c r="I41" s="27"/>
      <c r="J41" s="27"/>
      <c r="K41" s="27"/>
      <c r="L41" s="27"/>
      <c r="M41" s="59"/>
      <c r="N41" s="59"/>
      <c r="O41" s="27">
        <v>20.8</v>
      </c>
      <c r="P41" s="27">
        <v>20.8</v>
      </c>
      <c r="Q41" s="27"/>
      <c r="R41" s="27"/>
      <c r="S41" s="27"/>
      <c r="T41" s="27"/>
      <c r="U41" s="27"/>
      <c r="V41" s="27"/>
      <c r="W41" s="27"/>
      <c r="X41" s="27"/>
    </row>
    <row r="42" spans="1:24" x14ac:dyDescent="0.25">
      <c r="A42" s="35" t="s">
        <v>64</v>
      </c>
      <c r="B42" s="42" t="s">
        <v>15</v>
      </c>
      <c r="C42" s="41">
        <f t="shared" si="7"/>
        <v>12</v>
      </c>
      <c r="D42" s="41">
        <f t="shared" si="7"/>
        <v>12</v>
      </c>
      <c r="E42" s="27"/>
      <c r="F42" s="27"/>
      <c r="G42" s="27">
        <v>12</v>
      </c>
      <c r="H42" s="27">
        <v>12</v>
      </c>
      <c r="I42" s="27"/>
      <c r="J42" s="27"/>
      <c r="K42" s="27"/>
      <c r="L42" s="27"/>
      <c r="M42" s="59"/>
      <c r="N42" s="59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x14ac:dyDescent="0.25">
      <c r="A43" s="35" t="s">
        <v>65</v>
      </c>
      <c r="B43" s="42" t="s">
        <v>16</v>
      </c>
      <c r="C43" s="41">
        <f t="shared" si="7"/>
        <v>0</v>
      </c>
      <c r="D43" s="41">
        <f t="shared" si="7"/>
        <v>0</v>
      </c>
      <c r="E43" s="27"/>
      <c r="F43" s="27"/>
      <c r="G43" s="27"/>
      <c r="H43" s="27"/>
      <c r="I43" s="27"/>
      <c r="J43" s="27"/>
      <c r="K43" s="27"/>
      <c r="L43" s="27"/>
      <c r="M43" s="59"/>
      <c r="N43" s="59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21" customHeight="1" x14ac:dyDescent="0.25">
      <c r="A44" s="35" t="s">
        <v>66</v>
      </c>
      <c r="B44" s="42" t="s">
        <v>17</v>
      </c>
      <c r="C44" s="41">
        <f t="shared" si="7"/>
        <v>0</v>
      </c>
      <c r="D44" s="41">
        <f t="shared" si="7"/>
        <v>0</v>
      </c>
      <c r="E44" s="27"/>
      <c r="F44" s="27"/>
      <c r="G44" s="27"/>
      <c r="H44" s="27"/>
      <c r="I44" s="27"/>
      <c r="J44" s="27"/>
      <c r="K44" s="27"/>
      <c r="L44" s="27"/>
      <c r="M44" s="59"/>
      <c r="N44" s="59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x14ac:dyDescent="0.25">
      <c r="A45" s="35" t="s">
        <v>67</v>
      </c>
      <c r="B45" s="37" t="s">
        <v>83</v>
      </c>
      <c r="C45" s="43">
        <f>E45+G45+I45+K45+M45+O45+Q45+U45+W45+S45</f>
        <v>6751.3</v>
      </c>
      <c r="D45" s="43">
        <f t="shared" si="7"/>
        <v>5730.5999999999995</v>
      </c>
      <c r="E45" s="27">
        <v>198.2</v>
      </c>
      <c r="F45" s="27">
        <v>198.2</v>
      </c>
      <c r="G45" s="27">
        <v>6553.1</v>
      </c>
      <c r="H45" s="27">
        <v>5532.4</v>
      </c>
      <c r="I45" s="27"/>
      <c r="J45" s="27"/>
      <c r="K45" s="27"/>
      <c r="L45" s="27"/>
      <c r="M45" s="59"/>
      <c r="N45" s="59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A46" s="36" t="s">
        <v>35</v>
      </c>
      <c r="B46" s="37" t="s">
        <v>68</v>
      </c>
      <c r="C46" s="38">
        <f t="shared" ref="C46:C49" si="8">E46+G46+I46+K46+M46+O46+Q46+U46+W46+S46</f>
        <v>0</v>
      </c>
      <c r="D46" s="38">
        <f t="shared" si="7"/>
        <v>0</v>
      </c>
      <c r="E46" s="27"/>
      <c r="F46" s="27"/>
      <c r="G46" s="27"/>
      <c r="H46" s="27"/>
      <c r="I46" s="27"/>
      <c r="J46" s="27"/>
      <c r="K46" s="27"/>
      <c r="L46" s="27"/>
      <c r="M46" s="59"/>
      <c r="N46" s="59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27.6" x14ac:dyDescent="0.25">
      <c r="A47" s="36" t="s">
        <v>69</v>
      </c>
      <c r="B47" s="37" t="s">
        <v>70</v>
      </c>
      <c r="C47" s="38">
        <f t="shared" si="8"/>
        <v>0</v>
      </c>
      <c r="D47" s="38">
        <f t="shared" si="7"/>
        <v>0</v>
      </c>
      <c r="E47" s="27"/>
      <c r="F47" s="27"/>
      <c r="G47" s="27"/>
      <c r="H47" s="27"/>
      <c r="I47" s="27"/>
      <c r="J47" s="27"/>
      <c r="K47" s="27"/>
      <c r="L47" s="27"/>
      <c r="M47" s="59"/>
      <c r="N47" s="59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ht="41.4" x14ac:dyDescent="0.25">
      <c r="A48" s="36" t="s">
        <v>71</v>
      </c>
      <c r="B48" s="37" t="s">
        <v>72</v>
      </c>
      <c r="C48" s="38">
        <f t="shared" si="8"/>
        <v>0</v>
      </c>
      <c r="D48" s="38">
        <f t="shared" si="7"/>
        <v>0</v>
      </c>
      <c r="E48" s="27"/>
      <c r="F48" s="27"/>
      <c r="G48" s="27"/>
      <c r="H48" s="27"/>
      <c r="I48" s="27"/>
      <c r="J48" s="27"/>
      <c r="K48" s="27"/>
      <c r="L48" s="27"/>
      <c r="M48" s="59"/>
      <c r="N48" s="59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ht="41.4" x14ac:dyDescent="0.25">
      <c r="A49" s="36" t="s">
        <v>36</v>
      </c>
      <c r="B49" s="37" t="s">
        <v>73</v>
      </c>
      <c r="C49" s="38">
        <f t="shared" si="8"/>
        <v>147.1</v>
      </c>
      <c r="D49" s="38">
        <f t="shared" si="7"/>
        <v>147.1</v>
      </c>
      <c r="E49" s="59">
        <v>146.1</v>
      </c>
      <c r="F49" s="59">
        <v>146.1</v>
      </c>
      <c r="G49" s="27">
        <v>1</v>
      </c>
      <c r="H49" s="27">
        <v>1</v>
      </c>
      <c r="I49" s="27"/>
      <c r="J49" s="27"/>
      <c r="K49" s="27"/>
      <c r="L49" s="27"/>
      <c r="M49" s="59"/>
      <c r="N49" s="59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ht="23.4" customHeight="1" x14ac:dyDescent="0.25">
      <c r="A50" s="36" t="s">
        <v>34</v>
      </c>
      <c r="B50" s="25" t="s">
        <v>74</v>
      </c>
      <c r="C50" s="38">
        <f t="shared" si="7"/>
        <v>407.8</v>
      </c>
      <c r="D50" s="38">
        <f t="shared" si="7"/>
        <v>407.8</v>
      </c>
      <c r="E50" s="57">
        <v>407.8</v>
      </c>
      <c r="F50" s="57">
        <v>407.8</v>
      </c>
      <c r="G50" s="44"/>
      <c r="H50" s="44"/>
      <c r="I50" s="44"/>
      <c r="J50" s="44"/>
      <c r="K50" s="44"/>
      <c r="L50" s="44"/>
      <c r="M50" s="57"/>
      <c r="N50" s="57">
        <v>0</v>
      </c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x14ac:dyDescent="0.25">
      <c r="A51" s="45" t="s">
        <v>75</v>
      </c>
      <c r="B51" s="46" t="s">
        <v>84</v>
      </c>
      <c r="C51" s="47">
        <f t="shared" si="7"/>
        <v>407.8</v>
      </c>
      <c r="D51" s="47">
        <f t="shared" si="7"/>
        <v>407.8</v>
      </c>
      <c r="E51" s="57">
        <v>407.8</v>
      </c>
      <c r="F51" s="57">
        <v>407.8</v>
      </c>
      <c r="G51" s="44"/>
      <c r="H51" s="44"/>
      <c r="I51" s="44"/>
      <c r="J51" s="44"/>
      <c r="K51" s="44"/>
      <c r="L51" s="44"/>
      <c r="M51" s="57"/>
      <c r="N51" s="57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 ht="27.6" x14ac:dyDescent="0.25">
      <c r="A52" s="24">
        <v>15</v>
      </c>
      <c r="B52" s="25" t="s">
        <v>76</v>
      </c>
      <c r="C52" s="48">
        <f t="shared" si="7"/>
        <v>1718.1</v>
      </c>
      <c r="D52" s="41">
        <f t="shared" si="7"/>
        <v>1584.5</v>
      </c>
      <c r="E52" s="57">
        <v>1382.5</v>
      </c>
      <c r="F52" s="57">
        <v>1382.5</v>
      </c>
      <c r="G52" s="57"/>
      <c r="H52" s="57"/>
      <c r="I52" s="44"/>
      <c r="J52" s="44"/>
      <c r="K52" s="44">
        <v>329</v>
      </c>
      <c r="L52" s="44">
        <v>200</v>
      </c>
      <c r="M52" s="57">
        <v>6.6</v>
      </c>
      <c r="N52" s="57">
        <v>2</v>
      </c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24" ht="27.6" x14ac:dyDescent="0.25">
      <c r="A53" s="24">
        <v>16</v>
      </c>
      <c r="B53" s="25" t="s">
        <v>77</v>
      </c>
      <c r="C53" s="48">
        <f t="shared" si="7"/>
        <v>760.4</v>
      </c>
      <c r="D53" s="41">
        <f t="shared" si="7"/>
        <v>389.70000000000005</v>
      </c>
      <c r="E53" s="57">
        <v>165.5</v>
      </c>
      <c r="F53" s="57">
        <v>165.5</v>
      </c>
      <c r="G53" s="44"/>
      <c r="H53" s="44"/>
      <c r="I53" s="44"/>
      <c r="J53" s="44"/>
      <c r="K53" s="44">
        <v>250</v>
      </c>
      <c r="L53" s="57"/>
      <c r="M53" s="57">
        <v>333.8</v>
      </c>
      <c r="N53" s="57">
        <v>213.1</v>
      </c>
      <c r="O53" s="44"/>
      <c r="P53" s="44"/>
      <c r="Q53" s="44"/>
      <c r="R53" s="44"/>
      <c r="S53" s="44">
        <v>11.1</v>
      </c>
      <c r="T53" s="44">
        <v>11.1</v>
      </c>
      <c r="U53" s="44"/>
      <c r="V53" s="44"/>
      <c r="W53" s="44"/>
      <c r="X53" s="44"/>
    </row>
    <row r="54" spans="1:24" s="17" customFormat="1" ht="13.95" customHeight="1" x14ac:dyDescent="0.25">
      <c r="A54" s="35" t="s">
        <v>37</v>
      </c>
      <c r="B54" s="49" t="s">
        <v>85</v>
      </c>
      <c r="C54" s="48">
        <f t="shared" si="7"/>
        <v>0</v>
      </c>
      <c r="D54" s="48">
        <f t="shared" si="7"/>
        <v>0</v>
      </c>
      <c r="E54" s="57"/>
      <c r="F54" s="57"/>
      <c r="G54" s="44"/>
      <c r="H54" s="44"/>
      <c r="I54" s="44"/>
      <c r="J54" s="44"/>
      <c r="K54" s="44"/>
      <c r="L54" s="44"/>
      <c r="M54" s="57"/>
      <c r="N54" s="57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17" customFormat="1" ht="13.95" customHeight="1" x14ac:dyDescent="0.25">
      <c r="A55" s="35" t="s">
        <v>78</v>
      </c>
      <c r="B55" s="49" t="s">
        <v>86</v>
      </c>
      <c r="C55" s="41">
        <f>E55+G55+I55+K55+M55+O55+Q55+U55+W55+S55</f>
        <v>0</v>
      </c>
      <c r="D55" s="41">
        <f t="shared" si="7"/>
        <v>0</v>
      </c>
      <c r="E55" s="44"/>
      <c r="F55" s="44"/>
      <c r="G55" s="44"/>
      <c r="H55" s="44"/>
      <c r="I55" s="44"/>
      <c r="J55" s="44"/>
      <c r="K55" s="44"/>
      <c r="L55" s="44"/>
      <c r="M55" s="57"/>
      <c r="N55" s="57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ht="34.200000000000003" customHeight="1" x14ac:dyDescent="0.25">
      <c r="A56" s="35" t="s">
        <v>79</v>
      </c>
      <c r="B56" s="42" t="s">
        <v>98</v>
      </c>
      <c r="C56" s="41">
        <f>E56+G56+I56+K56+M56+O56+Q56+U56+W56+S56</f>
        <v>0</v>
      </c>
      <c r="D56" s="41">
        <f t="shared" ref="D56" si="9">F56+H56+J56+L56+N56+P56+R56+V56+X56+T56</f>
        <v>0</v>
      </c>
      <c r="E56" s="44"/>
      <c r="F56" s="44"/>
      <c r="G56" s="44"/>
      <c r="H56" s="44"/>
      <c r="I56" s="44"/>
      <c r="J56" s="44"/>
      <c r="K56" s="44"/>
      <c r="L56" s="44"/>
      <c r="M56" s="57"/>
      <c r="N56" s="57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 ht="13.95" customHeight="1" x14ac:dyDescent="0.25">
      <c r="A57" s="102" t="s">
        <v>19</v>
      </c>
      <c r="B57" s="102"/>
      <c r="C57" s="50">
        <f>E57+G57+I57+K57+M57+O57+Q57+U57+W57+S57</f>
        <v>57904</v>
      </c>
      <c r="D57" s="50">
        <f>F57+H57+J57+L57+N57+P57+R57+V57+X57+T57</f>
        <v>56083.799999999988</v>
      </c>
      <c r="E57" s="50">
        <f>E53+E52+E50+E39+E29+E23+E22+E21+E20+E19+E18+E46+E47+E48+E49+E28+E56</f>
        <v>45821.1</v>
      </c>
      <c r="F57" s="50">
        <f t="shared" ref="F57:X57" si="10">F53+F52+F50+F39+F29+F23+F22+F21+F20+F19+F18+F46+F47+F48+F49+F28+F56</f>
        <v>45821.1</v>
      </c>
      <c r="G57" s="50">
        <f>G18+G19+G20+G21+G22+G23+G29+G39+G50+G52+G53</f>
        <v>10369.6</v>
      </c>
      <c r="H57" s="50">
        <f>H18+H19+H20+H21+H22+H23+H29+H39+H50+H52+H53</f>
        <v>9348.2999999999993</v>
      </c>
      <c r="I57" s="50">
        <f t="shared" si="10"/>
        <v>0</v>
      </c>
      <c r="J57" s="50">
        <f t="shared" si="10"/>
        <v>0</v>
      </c>
      <c r="K57" s="50">
        <f t="shared" si="10"/>
        <v>579</v>
      </c>
      <c r="L57" s="50">
        <f t="shared" si="10"/>
        <v>200</v>
      </c>
      <c r="M57" s="50">
        <f t="shared" si="10"/>
        <v>420.3</v>
      </c>
      <c r="N57" s="50">
        <f t="shared" si="10"/>
        <v>293.60000000000002</v>
      </c>
      <c r="O57" s="50">
        <f t="shared" si="10"/>
        <v>702.9</v>
      </c>
      <c r="P57" s="50">
        <f t="shared" si="10"/>
        <v>409.70000000000005</v>
      </c>
      <c r="Q57" s="50">
        <f t="shared" si="10"/>
        <v>0</v>
      </c>
      <c r="R57" s="50">
        <f t="shared" si="10"/>
        <v>0</v>
      </c>
      <c r="S57" s="50">
        <f t="shared" si="10"/>
        <v>11.1</v>
      </c>
      <c r="T57" s="50">
        <f t="shared" si="10"/>
        <v>11.1</v>
      </c>
      <c r="U57" s="50">
        <f t="shared" si="10"/>
        <v>0</v>
      </c>
      <c r="V57" s="50">
        <f t="shared" si="10"/>
        <v>0</v>
      </c>
      <c r="W57" s="50">
        <f t="shared" si="10"/>
        <v>0</v>
      </c>
      <c r="X57" s="50">
        <f t="shared" si="10"/>
        <v>0</v>
      </c>
    </row>
    <row r="58" spans="1:24" x14ac:dyDescent="0.25">
      <c r="A58" s="52"/>
      <c r="B58" s="53" t="s">
        <v>80</v>
      </c>
      <c r="C58" s="54">
        <v>81.599999999999994</v>
      </c>
      <c r="D58" s="54">
        <f>F58+H58+J58+L58+N58+P58+R58+V58+X58+T58</f>
        <v>81.599999999999994</v>
      </c>
      <c r="E58" s="54"/>
      <c r="F58" s="54"/>
      <c r="G58" s="54">
        <v>81.599999999999994</v>
      </c>
      <c r="H58" s="54">
        <v>81.599999999999994</v>
      </c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</row>
    <row r="59" spans="1:24" ht="27.6" x14ac:dyDescent="0.25">
      <c r="A59" s="52"/>
      <c r="B59" s="53" t="s">
        <v>81</v>
      </c>
      <c r="C59" s="54"/>
      <c r="D59" s="54">
        <f>F59+H59+J59+L59+N59+P59+R59+V59+X59+T59</f>
        <v>0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24" x14ac:dyDescent="0.25">
      <c r="A60" s="103" t="s">
        <v>102</v>
      </c>
      <c r="B60" s="103"/>
      <c r="C60" s="29">
        <f t="shared" ref="C60" si="11">C10+C17-C57+C59-C58</f>
        <v>-1.4495071809506044E-12</v>
      </c>
      <c r="D60" s="29">
        <f>D10+D17-D57+D59-D58</f>
        <v>297.60000000000434</v>
      </c>
      <c r="E60" s="29">
        <f t="shared" ref="E60:X60" si="12">E10+E17-E57+E59-E58</f>
        <v>0</v>
      </c>
      <c r="F60" s="29">
        <f t="shared" si="12"/>
        <v>0</v>
      </c>
      <c r="G60" s="29">
        <f t="shared" si="12"/>
        <v>3.694822225952521E-13</v>
      </c>
      <c r="H60" s="29">
        <f t="shared" si="12"/>
        <v>297.6000000000007</v>
      </c>
      <c r="I60" s="29">
        <f t="shared" si="12"/>
        <v>0</v>
      </c>
      <c r="J60" s="29">
        <f t="shared" si="12"/>
        <v>0</v>
      </c>
      <c r="K60" s="29">
        <f t="shared" si="12"/>
        <v>0</v>
      </c>
      <c r="L60" s="29">
        <f t="shared" si="12"/>
        <v>0</v>
      </c>
      <c r="M60" s="29">
        <f t="shared" si="12"/>
        <v>0</v>
      </c>
      <c r="N60" s="29">
        <f t="shared" si="12"/>
        <v>0</v>
      </c>
      <c r="O60" s="29">
        <f t="shared" si="12"/>
        <v>0</v>
      </c>
      <c r="P60" s="29">
        <f t="shared" si="12"/>
        <v>-5.6843418860808015E-14</v>
      </c>
      <c r="Q60" s="29">
        <f t="shared" si="12"/>
        <v>0</v>
      </c>
      <c r="R60" s="29">
        <f t="shared" si="12"/>
        <v>0</v>
      </c>
      <c r="S60" s="29">
        <f t="shared" si="12"/>
        <v>0</v>
      </c>
      <c r="T60" s="29">
        <f t="shared" si="12"/>
        <v>0</v>
      </c>
      <c r="U60" s="29">
        <f t="shared" si="12"/>
        <v>0</v>
      </c>
      <c r="V60" s="29">
        <f t="shared" si="12"/>
        <v>0</v>
      </c>
      <c r="W60" s="29">
        <f t="shared" si="12"/>
        <v>0</v>
      </c>
      <c r="X60" s="29">
        <f t="shared" si="12"/>
        <v>0</v>
      </c>
    </row>
    <row r="61" spans="1:24" x14ac:dyDescent="0.25">
      <c r="A61" s="104" t="s">
        <v>33</v>
      </c>
      <c r="B61" s="105"/>
      <c r="C61" s="26"/>
      <c r="D61" s="29">
        <v>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x14ac:dyDescent="0.25">
      <c r="A62" s="103" t="s">
        <v>82</v>
      </c>
      <c r="B62" s="103"/>
      <c r="C62" s="26"/>
      <c r="D62" s="51">
        <v>0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ht="27.6" customHeight="1" x14ac:dyDescent="0.25">
      <c r="A63" s="99" t="s">
        <v>89</v>
      </c>
      <c r="B63" s="99"/>
    </row>
    <row r="64" spans="1:24" x14ac:dyDescent="0.25">
      <c r="A64" s="55"/>
      <c r="B64" s="56" t="s">
        <v>87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 spans="1:24" x14ac:dyDescent="0.25">
      <c r="A65" s="55"/>
      <c r="B65" s="56" t="s">
        <v>88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</row>
  </sheetData>
  <mergeCells count="28">
    <mergeCell ref="A63:B63"/>
    <mergeCell ref="O7:P7"/>
    <mergeCell ref="Q7:R7"/>
    <mergeCell ref="S7:T7"/>
    <mergeCell ref="U7:V7"/>
    <mergeCell ref="A17:B17"/>
    <mergeCell ref="A57:B57"/>
    <mergeCell ref="A60:B60"/>
    <mergeCell ref="A61:B61"/>
    <mergeCell ref="A62:B62"/>
    <mergeCell ref="W7:X7"/>
    <mergeCell ref="A10:B10"/>
    <mergeCell ref="D7:D8"/>
    <mergeCell ref="E7:F7"/>
    <mergeCell ref="G7:H7"/>
    <mergeCell ref="I7:J7"/>
    <mergeCell ref="K7:L7"/>
    <mergeCell ref="M7:N7"/>
    <mergeCell ref="A6:A8"/>
    <mergeCell ref="B6:B8"/>
    <mergeCell ref="C6:D6"/>
    <mergeCell ref="E6:X6"/>
    <mergeCell ref="C7:C8"/>
    <mergeCell ref="C1:L1"/>
    <mergeCell ref="C2:L2"/>
    <mergeCell ref="C3:L3"/>
    <mergeCell ref="C4:N4"/>
    <mergeCell ref="L5:N5"/>
  </mergeCells>
  <pageMargins left="0.70866141732283472" right="0.31496062992125984" top="0.15748031496062992" bottom="0.15748031496062992" header="0.31496062992125984" footer="0.31496062992125984"/>
  <pageSetup paperSize="9" scale="95" fitToWidth="2" fitToHeight="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01.07.2022</vt:lpstr>
      <vt:lpstr>01.07.2021</vt:lpstr>
      <vt:lpstr>'01.07.2021'!Заголовки_для_печати</vt:lpstr>
      <vt:lpstr>'01.07.2022'!Заголовки_для_печати</vt:lpstr>
      <vt:lpstr>'01.07.2021'!Область_печати</vt:lpstr>
      <vt:lpstr>'01.07.2022'!Область_печати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2023-01-19T04:16:51Z</dcterms:modified>
</cp:coreProperties>
</file>